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onomka\Documents\Výzvy\2026\Koupelna DS BH\"/>
    </mc:Choice>
  </mc:AlternateContent>
  <bookViews>
    <workbookView xWindow="255" yWindow="240" windowWidth="18315" windowHeight="1644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Stavba!#REF!</definedName>
    <definedName name="CenaCelkem">Stavba!$G$28</definedName>
    <definedName name="CenaCelkemBezDPH">Stavba!#REF!</definedName>
    <definedName name="CenaCelkemVypocet" localSheetId="1">Stavba!#REF!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Stavba!$J$28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Stavba!#REF!</definedName>
    <definedName name="_xlnm.Print_Area" localSheetId="3">'Rozpočet Pol'!$A$1:$K$129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Stavba!$B$1:$J$35</definedName>
    <definedName name="ZakladDPHSni">Stavba!$G$23</definedName>
    <definedName name="ZakladDPHSniVypocet" localSheetId="1">Stavba!#REF!</definedName>
    <definedName name="ZakladDPHZakl">Stavba!$G$25</definedName>
    <definedName name="ZakladDPHZaklVypocet" localSheetId="1">Stavba!#REF!</definedName>
    <definedName name="ZaObjednatele">Stavba!$G$33</definedName>
    <definedName name="Zaokrouhleni">Stavba!$G$27</definedName>
    <definedName name="ZaZhotovitele">Stavba!$D$33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2" l="1"/>
  <c r="G15" i="12"/>
  <c r="G19" i="12"/>
  <c r="G31" i="12"/>
  <c r="G33" i="12"/>
  <c r="G41" i="12"/>
  <c r="G49" i="12"/>
  <c r="G61" i="12"/>
  <c r="G72" i="12"/>
  <c r="G75" i="12"/>
  <c r="G90" i="12"/>
  <c r="G103" i="12"/>
  <c r="G115" i="12"/>
  <c r="I92" i="12"/>
  <c r="K92" i="12"/>
  <c r="I93" i="12"/>
  <c r="K93" i="12"/>
  <c r="I94" i="12"/>
  <c r="K94" i="12"/>
  <c r="I95" i="12"/>
  <c r="K95" i="12"/>
  <c r="I96" i="12"/>
  <c r="K96" i="12"/>
  <c r="I97" i="12"/>
  <c r="K97" i="12"/>
  <c r="I98" i="12"/>
  <c r="K98" i="12"/>
  <c r="G51" i="12" l="1"/>
  <c r="I51" i="12"/>
  <c r="K51" i="12"/>
  <c r="K63" i="12"/>
  <c r="I63" i="12"/>
  <c r="G63" i="12"/>
  <c r="G10" i="12" l="1"/>
  <c r="I10" i="12"/>
  <c r="K10" i="12"/>
  <c r="G17" i="12"/>
  <c r="I17" i="12"/>
  <c r="K17" i="12"/>
  <c r="G18" i="12"/>
  <c r="I18" i="12"/>
  <c r="K18" i="12"/>
  <c r="G21" i="12"/>
  <c r="I21" i="12"/>
  <c r="K21" i="12"/>
  <c r="G22" i="12"/>
  <c r="I22" i="12"/>
  <c r="K22" i="12"/>
  <c r="G23" i="12"/>
  <c r="I23" i="12"/>
  <c r="K23" i="12"/>
  <c r="G35" i="12"/>
  <c r="I35" i="12"/>
  <c r="K35" i="12"/>
  <c r="G36" i="12"/>
  <c r="I36" i="12"/>
  <c r="K36" i="12"/>
  <c r="G37" i="12"/>
  <c r="I37" i="12"/>
  <c r="K37" i="12"/>
  <c r="G74" i="12"/>
  <c r="I74" i="12"/>
  <c r="K74" i="12"/>
  <c r="G77" i="12"/>
  <c r="I77" i="12"/>
  <c r="K77" i="12"/>
  <c r="G78" i="12"/>
  <c r="I78" i="12"/>
  <c r="K78" i="12"/>
  <c r="G79" i="12"/>
  <c r="I79" i="12"/>
  <c r="K79" i="12"/>
  <c r="G80" i="12"/>
  <c r="I80" i="12"/>
  <c r="K80" i="12"/>
  <c r="G81" i="12"/>
  <c r="I81" i="12"/>
  <c r="K81" i="12"/>
  <c r="G82" i="12"/>
  <c r="I82" i="12"/>
  <c r="K82" i="12"/>
  <c r="G92" i="12"/>
  <c r="G93" i="12"/>
  <c r="G94" i="12"/>
  <c r="G95" i="12"/>
  <c r="G96" i="12"/>
  <c r="G97" i="12"/>
  <c r="G98" i="12"/>
  <c r="K119" i="12" l="1"/>
  <c r="I119" i="12"/>
  <c r="G119" i="12"/>
  <c r="G118" i="12" l="1"/>
  <c r="I57" i="1"/>
  <c r="K118" i="12" l="1"/>
  <c r="I118" i="12"/>
  <c r="K72" i="12"/>
  <c r="I72" i="12"/>
  <c r="G112" i="12" l="1"/>
  <c r="K111" i="12"/>
  <c r="G110" i="12"/>
  <c r="G108" i="12"/>
  <c r="G107" i="12"/>
  <c r="G106" i="12"/>
  <c r="I105" i="12"/>
  <c r="K107" i="12"/>
  <c r="S120" i="12"/>
  <c r="G7" i="12"/>
  <c r="G6" i="12" s="1"/>
  <c r="I7" i="12"/>
  <c r="I6" i="12" s="1"/>
  <c r="K7" i="12"/>
  <c r="K6" i="12" s="1"/>
  <c r="G9" i="12"/>
  <c r="I9" i="12"/>
  <c r="K9" i="12"/>
  <c r="G11" i="12"/>
  <c r="I11" i="12"/>
  <c r="K11" i="12"/>
  <c r="G12" i="12"/>
  <c r="I12" i="12"/>
  <c r="K12" i="12"/>
  <c r="G13" i="12"/>
  <c r="I13" i="12"/>
  <c r="K13" i="12"/>
  <c r="G14" i="12"/>
  <c r="I14" i="12"/>
  <c r="K14" i="12"/>
  <c r="G16" i="12"/>
  <c r="I16" i="12"/>
  <c r="I15" i="12" s="1"/>
  <c r="K16" i="12"/>
  <c r="K15" i="12" s="1"/>
  <c r="G20" i="12"/>
  <c r="I20" i="12"/>
  <c r="K20" i="12"/>
  <c r="G24" i="12"/>
  <c r="I24" i="12"/>
  <c r="K24" i="12"/>
  <c r="G25" i="12"/>
  <c r="I25" i="12"/>
  <c r="K25" i="12"/>
  <c r="G26" i="12"/>
  <c r="I26" i="12"/>
  <c r="K26" i="12"/>
  <c r="G27" i="12"/>
  <c r="I27" i="12"/>
  <c r="K27" i="12"/>
  <c r="G28" i="12"/>
  <c r="I28" i="12"/>
  <c r="K28" i="12"/>
  <c r="G29" i="12"/>
  <c r="I29" i="12"/>
  <c r="K29" i="12"/>
  <c r="G30" i="12"/>
  <c r="I30" i="12"/>
  <c r="K30" i="12"/>
  <c r="G32" i="12"/>
  <c r="I32" i="12"/>
  <c r="I31" i="12" s="1"/>
  <c r="K32" i="12"/>
  <c r="K31" i="12" s="1"/>
  <c r="G34" i="12"/>
  <c r="I34" i="12"/>
  <c r="K34" i="12"/>
  <c r="G38" i="12"/>
  <c r="I38" i="12"/>
  <c r="K38" i="12"/>
  <c r="G39" i="12"/>
  <c r="I39" i="12"/>
  <c r="K39" i="12"/>
  <c r="G40" i="12"/>
  <c r="I40" i="12"/>
  <c r="K40" i="12"/>
  <c r="G42" i="12"/>
  <c r="I42" i="12"/>
  <c r="K42" i="12"/>
  <c r="G43" i="12"/>
  <c r="I43" i="12"/>
  <c r="K43" i="12"/>
  <c r="G44" i="12"/>
  <c r="I44" i="12"/>
  <c r="K44" i="12"/>
  <c r="G45" i="12"/>
  <c r="I45" i="12"/>
  <c r="K45" i="12"/>
  <c r="G46" i="12"/>
  <c r="I46" i="12"/>
  <c r="K46" i="12"/>
  <c r="G47" i="12"/>
  <c r="I47" i="12"/>
  <c r="K47" i="12"/>
  <c r="G48" i="12"/>
  <c r="I48" i="12"/>
  <c r="K48" i="12"/>
  <c r="G50" i="12"/>
  <c r="I50" i="12"/>
  <c r="K50" i="12"/>
  <c r="G52" i="12"/>
  <c r="I52" i="12"/>
  <c r="K52" i="12"/>
  <c r="G53" i="12"/>
  <c r="I53" i="12"/>
  <c r="K53" i="12"/>
  <c r="G54" i="12"/>
  <c r="I54" i="12"/>
  <c r="K54" i="12"/>
  <c r="G55" i="12"/>
  <c r="I55" i="12"/>
  <c r="K55" i="12"/>
  <c r="G56" i="12"/>
  <c r="I56" i="12"/>
  <c r="K56" i="12"/>
  <c r="G57" i="12"/>
  <c r="I57" i="12"/>
  <c r="K57" i="12"/>
  <c r="G58" i="12"/>
  <c r="I58" i="12"/>
  <c r="K58" i="12"/>
  <c r="G59" i="12"/>
  <c r="I59" i="12"/>
  <c r="K59" i="12"/>
  <c r="G60" i="12"/>
  <c r="I60" i="12"/>
  <c r="K60" i="12"/>
  <c r="G62" i="12"/>
  <c r="I62" i="12"/>
  <c r="K62" i="12"/>
  <c r="G64" i="12"/>
  <c r="I64" i="12"/>
  <c r="K64" i="12"/>
  <c r="G65" i="12"/>
  <c r="I65" i="12"/>
  <c r="K65" i="12"/>
  <c r="G66" i="12"/>
  <c r="I66" i="12"/>
  <c r="K66" i="12"/>
  <c r="G67" i="12"/>
  <c r="I67" i="12"/>
  <c r="K67" i="12"/>
  <c r="G68" i="12"/>
  <c r="I68" i="12"/>
  <c r="K68" i="12"/>
  <c r="G69" i="12"/>
  <c r="I69" i="12"/>
  <c r="K69" i="12"/>
  <c r="G70" i="12"/>
  <c r="I70" i="12"/>
  <c r="K70" i="12"/>
  <c r="G71" i="12"/>
  <c r="I71" i="12"/>
  <c r="K71" i="12"/>
  <c r="G73" i="12"/>
  <c r="I73" i="12"/>
  <c r="K73" i="12"/>
  <c r="G76" i="12"/>
  <c r="I76" i="12"/>
  <c r="K76" i="12"/>
  <c r="G83" i="12"/>
  <c r="I83" i="12"/>
  <c r="K83" i="12"/>
  <c r="G84" i="12"/>
  <c r="I84" i="12"/>
  <c r="K84" i="12"/>
  <c r="G85" i="12"/>
  <c r="I85" i="12"/>
  <c r="K85" i="12"/>
  <c r="G86" i="12"/>
  <c r="I86" i="12"/>
  <c r="K86" i="12"/>
  <c r="G87" i="12"/>
  <c r="I87" i="12"/>
  <c r="K87" i="12"/>
  <c r="G88" i="12"/>
  <c r="I88" i="12"/>
  <c r="K88" i="12"/>
  <c r="G89" i="12"/>
  <c r="I89" i="12"/>
  <c r="K89" i="12"/>
  <c r="G91" i="12"/>
  <c r="I91" i="12"/>
  <c r="K91" i="12"/>
  <c r="G99" i="12"/>
  <c r="I99" i="12"/>
  <c r="K99" i="12"/>
  <c r="G100" i="12"/>
  <c r="I100" i="12"/>
  <c r="K100" i="12"/>
  <c r="G101" i="12"/>
  <c r="I101" i="12"/>
  <c r="K101" i="12"/>
  <c r="G102" i="12"/>
  <c r="I102" i="12"/>
  <c r="K102" i="12"/>
  <c r="G104" i="12"/>
  <c r="I104" i="12"/>
  <c r="K104" i="12"/>
  <c r="G105" i="12"/>
  <c r="K106" i="12"/>
  <c r="I108" i="12"/>
  <c r="K108" i="12"/>
  <c r="G109" i="12"/>
  <c r="I109" i="12"/>
  <c r="K109" i="12"/>
  <c r="K110" i="12"/>
  <c r="G111" i="12"/>
  <c r="I111" i="12"/>
  <c r="I112" i="12"/>
  <c r="K112" i="12"/>
  <c r="G114" i="12"/>
  <c r="G113" i="12" s="1"/>
  <c r="I114" i="12"/>
  <c r="I113" i="12" s="1"/>
  <c r="K114" i="12"/>
  <c r="K113" i="12" s="1"/>
  <c r="G116" i="12"/>
  <c r="I116" i="12"/>
  <c r="K116" i="12"/>
  <c r="G117" i="12"/>
  <c r="I117" i="12"/>
  <c r="K117" i="12"/>
  <c r="I18" i="1"/>
  <c r="G27" i="1"/>
  <c r="J26" i="1"/>
  <c r="H31" i="1"/>
  <c r="J23" i="1"/>
  <c r="J24" i="1"/>
  <c r="J25" i="1"/>
  <c r="J27" i="1"/>
  <c r="E24" i="1"/>
  <c r="E26" i="1"/>
  <c r="I110" i="12" l="1"/>
  <c r="I107" i="12"/>
  <c r="I106" i="12"/>
  <c r="K105" i="12"/>
  <c r="K103" i="12" s="1"/>
  <c r="I56" i="1"/>
  <c r="I19" i="1" s="1"/>
  <c r="I47" i="1"/>
  <c r="I52" i="1"/>
  <c r="I48" i="1"/>
  <c r="I50" i="1"/>
  <c r="I49" i="1"/>
  <c r="I45" i="1"/>
  <c r="I54" i="1"/>
  <c r="I115" i="12"/>
  <c r="I46" i="1"/>
  <c r="I42" i="1"/>
  <c r="K115" i="12"/>
  <c r="T120" i="12"/>
  <c r="I61" i="12"/>
  <c r="I49" i="12"/>
  <c r="I19" i="12"/>
  <c r="I8" i="12"/>
  <c r="K61" i="12"/>
  <c r="K49" i="12"/>
  <c r="K19" i="12"/>
  <c r="K8" i="12"/>
  <c r="K90" i="12"/>
  <c r="K75" i="12"/>
  <c r="K41" i="12"/>
  <c r="K33" i="12"/>
  <c r="I90" i="12"/>
  <c r="I75" i="12"/>
  <c r="I41" i="12"/>
  <c r="I33" i="12"/>
  <c r="G24" i="1"/>
  <c r="I51" i="1"/>
  <c r="I55" i="1"/>
  <c r="I20" i="1" s="1"/>
  <c r="I44" i="1"/>
  <c r="I53" i="1" l="1"/>
  <c r="G121" i="12"/>
  <c r="I103" i="12"/>
  <c r="I43" i="1"/>
  <c r="I16" i="1" s="1"/>
  <c r="I17" i="1"/>
  <c r="I58" i="1" l="1"/>
  <c r="I21" i="1"/>
  <c r="G25" i="1" s="1"/>
  <c r="G26" i="1" s="1"/>
  <c r="G28" i="1" l="1"/>
</calcChain>
</file>

<file path=xl/sharedStrings.xml><?xml version="1.0" encoding="utf-8"?>
<sst xmlns="http://schemas.openxmlformats.org/spreadsheetml/2006/main" count="569" uniqueCount="310">
  <si>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</si>
  <si>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</si>
  <si>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</si>
  <si>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</si>
  <si>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</si>
  <si>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</si>
  <si>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</si>
  <si>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</si>
  <si>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</si>
  <si>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</si>
  <si>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</si>
  <si>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</si>
  <si>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</si>
  <si>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</si>
  <si>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</si>
  <si>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Číslo</t>
  </si>
  <si>
    <t>Zhotovitel:</t>
  </si>
  <si>
    <t>Projektant:</t>
  </si>
  <si>
    <t>Vypracoval:</t>
  </si>
  <si>
    <t>Objednatel: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</si>
  <si>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</si>
  <si>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</si>
  <si>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</si>
  <si>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</si>
  <si>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</si>
  <si>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</si>
  <si>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</si>
  <si>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</si>
  <si>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</si>
  <si>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</si>
  <si>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</si>
  <si>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</si>
  <si>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</si>
  <si>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</si>
  <si>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</si>
  <si>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</si>
  <si>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</si>
  <si>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</si>
  <si>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</si>
  <si>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>Ing. Jindřich Kába</t>
  </si>
  <si>
    <t>Čechovská 59</t>
  </si>
  <si>
    <t>Příbram - Příbram VIII</t>
  </si>
  <si>
    <t>26101</t>
  </si>
  <si>
    <t>47063114</t>
  </si>
  <si>
    <t>CZ6905153178</t>
  </si>
  <si>
    <t>CZK</t>
  </si>
  <si>
    <t>Rekapitulace dílů</t>
  </si>
  <si>
    <t>Typ dílu</t>
  </si>
  <si>
    <t>61</t>
  </si>
  <si>
    <t>Upravy povrchů vnitřní</t>
  </si>
  <si>
    <t>63</t>
  </si>
  <si>
    <t>Podlahy a podlahové konstrukce</t>
  </si>
  <si>
    <t>95</t>
  </si>
  <si>
    <t>Dokončovací kce na pozem.stav.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</si>
  <si>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</si>
  <si>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</si>
  <si>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</si>
  <si>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</si>
  <si>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</si>
  <si>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</si>
  <si>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</si>
  <si>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</si>
  <si>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</si>
  <si>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</si>
  <si>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</si>
  <si>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</si>
  <si>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</si>
  <si>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</si>
  <si>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</si>
  <si>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</si>
  <si>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</si>
  <si>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</si>
  <si>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D96</t>
  </si>
  <si>
    <t>Přesuny sutí a vybouraných hmot</t>
  </si>
  <si>
    <t>ON</t>
  </si>
  <si>
    <t>VN</t>
  </si>
  <si>
    <t>S:</t>
  </si>
  <si>
    <t>#TypZaznamu#</t>
  </si>
  <si>
    <t>STA</t>
  </si>
  <si>
    <t>OBJ</t>
  </si>
  <si>
    <t>P.č.</t>
  </si>
  <si>
    <t>Číslo položky</t>
  </si>
  <si>
    <t>Název položky</t>
  </si>
  <si>
    <t>MJ</t>
  </si>
  <si>
    <t>množství</t>
  </si>
  <si>
    <t>cena / MJ</t>
  </si>
  <si>
    <t>hmotnost / MJ</t>
  </si>
  <si>
    <t>hmotnost celk.(t)</t>
  </si>
  <si>
    <t>dem. hmotnost / MJ</t>
  </si>
  <si>
    <t>dem. hmotnost celk.(t)</t>
  </si>
  <si>
    <t>Díl:</t>
  </si>
  <si>
    <t>DIL</t>
  </si>
  <si>
    <t>612403385R00</t>
  </si>
  <si>
    <t>m</t>
  </si>
  <si>
    <t>POL1_0</t>
  </si>
  <si>
    <t>631416211R00</t>
  </si>
  <si>
    <t>Mazanina betonová ze suchých směsí, tloušťka 5 - 8 cm</t>
  </si>
  <si>
    <t>m3</t>
  </si>
  <si>
    <t>631319181R00</t>
  </si>
  <si>
    <t>Příplatek za sklon mazaniny 15°-35°  tl. 5 - 8 cm</t>
  </si>
  <si>
    <t>631319151R00</t>
  </si>
  <si>
    <t>Příplatek za přehlaz. mazanin pod povlaky tl. 8 cm</t>
  </si>
  <si>
    <t>631319171R00</t>
  </si>
  <si>
    <t>Příplatek za stržení povrchu mazaniny tl. 8 cm</t>
  </si>
  <si>
    <t>631361921RT4</t>
  </si>
  <si>
    <t>Výztuž mazanin svařovanou sítí, KH 30, drát d 6,0 mm, oko 100 x 100 mm</t>
  </si>
  <si>
    <t>t</t>
  </si>
  <si>
    <t>952901111R00</t>
  </si>
  <si>
    <t>Vyčištění budov o výšce podlaží do 4 m</t>
  </si>
  <si>
    <t>m2</t>
  </si>
  <si>
    <t>965081713RT1</t>
  </si>
  <si>
    <t>Bourání dlažeb keramických tl.10 mm, nad 1 m2, ručně, dlaždice keramické</t>
  </si>
  <si>
    <t>965042131RT2</t>
  </si>
  <si>
    <t>Bourání mazanin betonových  tl. 10 cm, pl. 4 m2, ručně tl. mazaniny 8 - 10 cm</t>
  </si>
  <si>
    <t>965049111R00</t>
  </si>
  <si>
    <t>Příplatek, bourání mazanin se svař. síťí tl. 10 cm</t>
  </si>
  <si>
    <t>970251100R00</t>
  </si>
  <si>
    <t>Řezání železobetonu hl. řezu 100 mm</t>
  </si>
  <si>
    <t>725220841R00</t>
  </si>
  <si>
    <t>soubor</t>
  </si>
  <si>
    <t>978059511R00</t>
  </si>
  <si>
    <t>Odsekání vnitřních obkladů stěn do 1 m2</t>
  </si>
  <si>
    <t>725810811R00</t>
  </si>
  <si>
    <t>Demontáž ventilu výtokového nástěnného</t>
  </si>
  <si>
    <t>kus</t>
  </si>
  <si>
    <t>999281148R00</t>
  </si>
  <si>
    <t>Přesun hmot pro opravy a údržbu do v. 12 m,nošením</t>
  </si>
  <si>
    <t>POL7_0</t>
  </si>
  <si>
    <t>711212000R00</t>
  </si>
  <si>
    <t>Penetrace podkladu pod hydroizolační hmoty</t>
  </si>
  <si>
    <t>711212002R00</t>
  </si>
  <si>
    <t xml:space="preserve">Stěrka hydroizolační </t>
  </si>
  <si>
    <t>711212621R00</t>
  </si>
  <si>
    <t xml:space="preserve">Utěsnění detailů při stěrkových hydroizolacích, těsnění prostupů těsnicí manžetou </t>
  </si>
  <si>
    <t>998711102R00</t>
  </si>
  <si>
    <t>Přesun hmot pro izolace proti vodě, výšky do 12 m</t>
  </si>
  <si>
    <t>721176103R00</t>
  </si>
  <si>
    <t>Potrubí HT připojovací, D 50 x 1,8 mm</t>
  </si>
  <si>
    <t>721194105R00</t>
  </si>
  <si>
    <t>Vyvedení odpadních výpustek, D 50 x 1,8 mm</t>
  </si>
  <si>
    <t>721213041RT3</t>
  </si>
  <si>
    <t>Montáž sprchového odtokového žlabu, s betonáží prostoru sprchového koutu, s dodávkou betonové směsi, standardní výška odtoku</t>
  </si>
  <si>
    <t>55231825R</t>
  </si>
  <si>
    <t>Žlab sprchový nerezový ke stěně, dl. 1050 mm</t>
  </si>
  <si>
    <t>POL3_0</t>
  </si>
  <si>
    <t>552318825R</t>
  </si>
  <si>
    <t>Rošt perforovaný pro podlahový žlab, dl. 1050 mm</t>
  </si>
  <si>
    <t>721290111R00</t>
  </si>
  <si>
    <t>Zkouška těsnosti kanalizace vodou DN 125 mm</t>
  </si>
  <si>
    <t>998721102R00</t>
  </si>
  <si>
    <t>Přesun hmot pro vnitřní kanalizaci, výšky do 12 m</t>
  </si>
  <si>
    <t>722172411R00</t>
  </si>
  <si>
    <t>Potrubí plastové PP-R, včetně zednických výpomocí, D 20 x 2,8 mm, PN 16</t>
  </si>
  <si>
    <t>722179191R00</t>
  </si>
  <si>
    <t>Příplatek za malý rozsah do 20 m rozvodu</t>
  </si>
  <si>
    <t>722179192R00</t>
  </si>
  <si>
    <t>Příplatek za malý rozsah do 15 svarů do DN 32 mm</t>
  </si>
  <si>
    <t>722181212RT7</t>
  </si>
  <si>
    <t>Izolace návleková tl. stěny 9 mm, vnitřní průměr 22 mm</t>
  </si>
  <si>
    <t>722181213RT7</t>
  </si>
  <si>
    <t>Izolace návleková tl. stěny 13 mm, vnitřní průměr 22 mm</t>
  </si>
  <si>
    <t>722190222R00</t>
  </si>
  <si>
    <t>Přípojky vodovodní pro pevné připojení DN 20 mm</t>
  </si>
  <si>
    <t>722190401R00</t>
  </si>
  <si>
    <t>Vyvedení a upevnění výpustek DN 15 mm</t>
  </si>
  <si>
    <t>722280106R00</t>
  </si>
  <si>
    <t>Tlaková zkouška vodovodního potrubí DN 32 mm</t>
  </si>
  <si>
    <t>722290234R00</t>
  </si>
  <si>
    <t>Proplach a dezinfekce vodovodního potrubí DN 80 mm</t>
  </si>
  <si>
    <t>998722102R00</t>
  </si>
  <si>
    <t>Přesun hmot pro vnitřní vodovod, výšky do 12 m</t>
  </si>
  <si>
    <t>55484415.ARX</t>
  </si>
  <si>
    <t>Stěna sprchová boční sklopná 90 cm</t>
  </si>
  <si>
    <t>725291175R00</t>
  </si>
  <si>
    <t>Sedátko sklopné s opěrnou nohou nerez</t>
  </si>
  <si>
    <t>725291142R00</t>
  </si>
  <si>
    <t>Madlo dvojité pevné nerez dl. 844 mm</t>
  </si>
  <si>
    <t>725849201R00</t>
  </si>
  <si>
    <t>Montáž baterií sprchových, pevná výška</t>
  </si>
  <si>
    <t>551450380R</t>
  </si>
  <si>
    <t>Baterie sprchová nástěnná TM80B</t>
  </si>
  <si>
    <t>55145352R</t>
  </si>
  <si>
    <t>Set sprchový hadice, růžice, držák 901.00</t>
  </si>
  <si>
    <t>55145353R</t>
  </si>
  <si>
    <t>Hadice sprchová délka 1500 mm, jednozámková 911.00</t>
  </si>
  <si>
    <t>55145357R</t>
  </si>
  <si>
    <t>Tyč sprchová délka 900 mm, typ 973.00</t>
  </si>
  <si>
    <t>998725102R00</t>
  </si>
  <si>
    <t>Přesun hmot pro zařizovací předměty, výšky do 12 m</t>
  </si>
  <si>
    <t>D1</t>
  </si>
  <si>
    <t>Úprava stávajících dveří, podříznutí, oprava stávající obložkové zárubně</t>
  </si>
  <si>
    <t>ks</t>
  </si>
  <si>
    <t>771101101R00</t>
  </si>
  <si>
    <t>Vysávání podlah průmyslovýcm vysavačem pro pokládku dlažby</t>
  </si>
  <si>
    <t>771101210R00</t>
  </si>
  <si>
    <t>Penetrace podkladu pod dlažby</t>
  </si>
  <si>
    <t>771575109RW1</t>
  </si>
  <si>
    <t>597643241R</t>
  </si>
  <si>
    <t>Dlaždice keramická dle stávající</t>
  </si>
  <si>
    <t>771578011R00</t>
  </si>
  <si>
    <t>Spára podlaha - stěna, silikonem</t>
  </si>
  <si>
    <t>771579791R00</t>
  </si>
  <si>
    <t>Příplatek za plochu do 5 m2 jednotlivě, podlahy z dlaždic  keramických</t>
  </si>
  <si>
    <t>771101310R00</t>
  </si>
  <si>
    <t xml:space="preserve">Vyčištění keramické dlažby </t>
  </si>
  <si>
    <t>998771102R00</t>
  </si>
  <si>
    <t>Přesun hmot pro podlahy z dlaždic, výšky do 12 m</t>
  </si>
  <si>
    <t>781101210R00</t>
  </si>
  <si>
    <t>Penetrace podkladu pod obklady</t>
  </si>
  <si>
    <t>781415016RU5</t>
  </si>
  <si>
    <t>597813727R</t>
  </si>
  <si>
    <t>Obkládačka keramická dle stávajících</t>
  </si>
  <si>
    <t>781419711R00</t>
  </si>
  <si>
    <t>Příplatek za plochu do 10 m2 jedntlivě, obklad stěn pórovinovými obkládačkami</t>
  </si>
  <si>
    <t>998781102R00</t>
  </si>
  <si>
    <t>Přesun hmot pro obklady keramické, výšky do 12 m</t>
  </si>
  <si>
    <t>979 01-1211.R00</t>
  </si>
  <si>
    <t>POL8_0</t>
  </si>
  <si>
    <t>979 01-1219.R00</t>
  </si>
  <si>
    <t>Přípl.k svislé dopr.suti za každé další NP nošením</t>
  </si>
  <si>
    <t>979 08-2111.R00</t>
  </si>
  <si>
    <t>Vnitrostaveništní doprava suti do 10 m</t>
  </si>
  <si>
    <t>979 08-2121.R00</t>
  </si>
  <si>
    <t>Příplatek k vnitrost. dopravě suti za dalších 5 m</t>
  </si>
  <si>
    <t>979 08-7212.R00</t>
  </si>
  <si>
    <t>Nakládání suti na dopravní prostředky</t>
  </si>
  <si>
    <t>979 08-1111.R00</t>
  </si>
  <si>
    <t>Odvoz suti a vybour. hmot na skládku do 1 km</t>
  </si>
  <si>
    <t>979 08-1121.R00</t>
  </si>
  <si>
    <t>Příplatek k odvozu za každý další 1 km</t>
  </si>
  <si>
    <t>979 09-3111.R00</t>
  </si>
  <si>
    <t>Uložení suti na skládku bez zhutnění</t>
  </si>
  <si>
    <t>979 99-0107.R00</t>
  </si>
  <si>
    <t>Poplatek za uložení suti - směs betonu, cihel, dřeva, skupina odpadu 170904</t>
  </si>
  <si>
    <t>005 21-1030.R</t>
  </si>
  <si>
    <t>Individuální mimostaveništní doprava</t>
  </si>
  <si>
    <t>Soubor</t>
  </si>
  <si>
    <t>POL99_0</t>
  </si>
  <si>
    <t>005 12-4010.R</t>
  </si>
  <si>
    <t>Koordinační činnost</t>
  </si>
  <si>
    <t>005 12-1010.R</t>
  </si>
  <si>
    <t>Vybudování zařízení staveniště</t>
  </si>
  <si>
    <t/>
  </si>
  <si>
    <t>SUM</t>
  </si>
  <si>
    <t>Poznámky uchazeče k zadání</t>
  </si>
  <si>
    <t>POPUZIV</t>
  </si>
  <si>
    <t>END</t>
  </si>
  <si>
    <t>Montáž obkladů stěn obkládačkami porovinovými, do tmele, (lepidlo), (spár.hmota)</t>
  </si>
  <si>
    <t>Montáž podlah z dlaždic hladkých keramických, do tmele, (flex.lepidlo), (spár.hmota)</t>
  </si>
  <si>
    <t>Vysekání rýh ve zdi cihelné 7 x 7 cm</t>
  </si>
  <si>
    <t>974031142R00</t>
  </si>
  <si>
    <t>Hrubá výplň rýh ve stěnách do 7x7 cm maltou z SMS</t>
  </si>
  <si>
    <t>Rekonstrukce koupelny - Domov seniorů - Březové Hory</t>
  </si>
  <si>
    <t>Demontáž stávající vany</t>
  </si>
  <si>
    <t>Svislá doprava suti a vybour. hmot nošením</t>
  </si>
  <si>
    <t>Rekonstrukce koupelny  - Domov seniorů - Březové Hory</t>
  </si>
  <si>
    <t>632 45 0234_/00</t>
  </si>
  <si>
    <t>610 99 1111_/00</t>
  </si>
  <si>
    <t>952 90 1111_/00</t>
  </si>
  <si>
    <t>725 22 0841_/00</t>
  </si>
  <si>
    <t>725 81 0811_/00</t>
  </si>
  <si>
    <t>965 08 1713</t>
  </si>
  <si>
    <t>Vyrovnávací cementový potěr ze suchých směsí samonivelační provedený v ploše tl. 50mm</t>
  </si>
  <si>
    <t>Zakrytí vnitřních výplní otvorů (oken,dveří,zárubní,apod) jakýmkoliv vhodným způsobem</t>
  </si>
  <si>
    <t>Vyčistění budov (bytových,občanských) výšky podlaží do 4m</t>
  </si>
  <si>
    <t>Demontáž vaýlevky rohové,včetně obezdívky a obkladu</t>
  </si>
  <si>
    <t>Demontáž ventilu vodovodního výtokového nástěnného</t>
  </si>
  <si>
    <t>Bourání dlažeb keramických tl.10mm, u vchodových dveří</t>
  </si>
  <si>
    <t>711 21 2000</t>
  </si>
  <si>
    <t>Penetrace podkladu pro hydroizolační hmoty,stěny7m2+podlaha 3,5m2,odečet výkaz 4,9m2</t>
  </si>
  <si>
    <t>711 21 2002</t>
  </si>
  <si>
    <t>Stěrka hydroizolační</t>
  </si>
  <si>
    <t>711 21 2003</t>
  </si>
  <si>
    <t>Hydroizolašní páska</t>
  </si>
  <si>
    <t>722 17 2412</t>
  </si>
  <si>
    <t>Zaslepení přívodu vody výlevka</t>
  </si>
  <si>
    <t>kpl</t>
  </si>
  <si>
    <t>725 21 0325</t>
  </si>
  <si>
    <t>Demontáž stávajících baterií, umyvadla, madel-zpětná montáž po dokončení obkladů,2pracovníci</t>
  </si>
  <si>
    <t>hod</t>
  </si>
  <si>
    <t>D2</t>
  </si>
  <si>
    <t>STÁVAJÍCÍ ZÁRUBEŇ-po prohlídce stavby doporučuji vyměnít,v tomto stavu se bude opravovat stále</t>
  </si>
  <si>
    <t>597 64 3241</t>
  </si>
  <si>
    <t>Dlaždice keramická,upřesnit požadavek,protiskluz</t>
  </si>
  <si>
    <t>771 10 1101</t>
  </si>
  <si>
    <t>Dlažba-nová dlažba výměra 14,5m2-odečet rozpočet 2,85,celkem 11,65m2 plochy</t>
  </si>
  <si>
    <t>771 10 1210</t>
  </si>
  <si>
    <t>Adhézní můstek dlažba-dlažba</t>
  </si>
  <si>
    <t>771 57 5112_/00</t>
  </si>
  <si>
    <t>Montáž - dlažba z dlaždic keramických režná hladká lepená ,flexi lepidlo spárovací hmota</t>
  </si>
  <si>
    <t>771 57 8011</t>
  </si>
  <si>
    <t>Spára podlaha stěna,silikonem 3,4 rozp.,skut 16bm</t>
  </si>
  <si>
    <t>998 01 1001_/00</t>
  </si>
  <si>
    <t>Přesun hmot pro budovy zděné výšky do 6m</t>
  </si>
  <si>
    <t>597 81 3727</t>
  </si>
  <si>
    <t>Obkladačka keramická</t>
  </si>
  <si>
    <t>781 10 1210</t>
  </si>
  <si>
    <t>Adhézní můstek obklad-obklad</t>
  </si>
  <si>
    <t>781 41 3116_/00</t>
  </si>
  <si>
    <t>Dodávka lišt ukončovacích</t>
  </si>
  <si>
    <t>781 41 3117_/00</t>
  </si>
  <si>
    <t>Montáž lišt</t>
  </si>
  <si>
    <t>781 41 5111_/00</t>
  </si>
  <si>
    <t>Montáž - obklad pórovinový lepený disperzním lepidlem lepidlo spárovací hmota</t>
  </si>
  <si>
    <t>781 49 5115_/00</t>
  </si>
  <si>
    <t>Spárování obkladu silikonem</t>
  </si>
  <si>
    <t>784 19 5212</t>
  </si>
  <si>
    <t>Malba tekutá Primalex bílá,penetrace,2x nátěr</t>
  </si>
  <si>
    <t>Malby</t>
  </si>
  <si>
    <t>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</si>
</sst>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0" borderId="6" xfId="0" applyFont="1" applyBorder="1" applyAlignment="1">
      <alignment vertical="top"/>
    </xf>
    <xf numFmtId="14" fontId="7" fillId="0" borderId="6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1" fontId="7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7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7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7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7" fillId="0" borderId="18" xfId="0" applyFont="1" applyBorder="1" applyAlignment="1">
      <alignment horizontal="left" vertical="top"/>
    </xf>
    <xf numFmtId="0" fontId="7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7" fillId="0" borderId="14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7" fillId="0" borderId="6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indent="1"/>
    </xf>
    <xf numFmtId="49" fontId="5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7" fillId="3" borderId="6" xfId="0" applyNumberFormat="1" applyFont="1" applyFill="1" applyBorder="1" applyAlignment="1">
      <alignment horizontal="left" vertical="center"/>
    </xf>
    <xf numFmtId="0" fontId="7" fillId="3" borderId="6" xfId="0" applyFont="1" applyFill="1" applyBorder="1"/>
    <xf numFmtId="0" fontId="7" fillId="3" borderId="8" xfId="0" applyFont="1" applyFill="1" applyBorder="1"/>
    <xf numFmtId="49" fontId="7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right" vertical="center"/>
    </xf>
    <xf numFmtId="49" fontId="7" fillId="4" borderId="0" xfId="0" applyNumberFormat="1" applyFont="1" applyFill="1" applyAlignment="1" applyProtection="1">
      <alignment horizontal="left" vertical="center"/>
      <protection locked="0"/>
    </xf>
    <xf numFmtId="49" fontId="7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0" fontId="4" fillId="3" borderId="11" xfId="0" applyFont="1" applyFill="1" applyBorder="1" applyAlignment="1">
      <alignment horizontal="left" vertical="center" indent="1"/>
    </xf>
    <xf numFmtId="0" fontId="0" fillId="3" borderId="7" xfId="0" applyFill="1" applyBorder="1"/>
    <xf numFmtId="49" fontId="7" fillId="3" borderId="13" xfId="0" applyNumberFormat="1" applyFont="1" applyFill="1" applyBorder="1" applyAlignment="1">
      <alignment horizontal="left" vertical="center"/>
    </xf>
    <xf numFmtId="0" fontId="5" fillId="0" borderId="0" xfId="0" applyFont="1"/>
    <xf numFmtId="0" fontId="12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6" fillId="0" borderId="26" xfId="0" applyFont="1" applyBorder="1"/>
    <xf numFmtId="0" fontId="12" fillId="3" borderId="30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6" fillId="5" borderId="10" xfId="0" applyFont="1" applyFill="1" applyBorder="1"/>
    <xf numFmtId="0" fontId="6" fillId="5" borderId="6" xfId="0" applyFont="1" applyFill="1" applyBorder="1"/>
    <xf numFmtId="0" fontId="12" fillId="3" borderId="29" xfId="0" applyFont="1" applyFill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/>
    </xf>
    <xf numFmtId="4" fontId="6" fillId="5" borderId="33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4" xfId="0" applyNumberFormat="1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3" borderId="30" xfId="0" applyFill="1" applyBorder="1"/>
    <xf numFmtId="0" fontId="13" fillId="0" borderId="0" xfId="0" applyFont="1"/>
    <xf numFmtId="0" fontId="13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29" xfId="0" applyFill="1" applyBorder="1"/>
    <xf numFmtId="49" fontId="0" fillId="3" borderId="29" xfId="0" applyNumberFormat="1" applyFill="1" applyBorder="1"/>
    <xf numFmtId="0" fontId="13" fillId="0" borderId="28" xfId="0" applyFont="1" applyBorder="1" applyAlignment="1">
      <alignment vertical="top" shrinkToFit="1"/>
    </xf>
    <xf numFmtId="0" fontId="0" fillId="3" borderId="32" xfId="0" applyFill="1" applyBorder="1" applyAlignment="1">
      <alignment vertical="top" shrinkToFit="1"/>
    </xf>
    <xf numFmtId="164" fontId="13" fillId="0" borderId="27" xfId="0" applyNumberFormat="1" applyFont="1" applyBorder="1" applyAlignment="1">
      <alignment vertical="top" shrinkToFit="1"/>
    </xf>
    <xf numFmtId="164" fontId="0" fillId="3" borderId="33" xfId="0" applyNumberFormat="1" applyFill="1" applyBorder="1" applyAlignment="1">
      <alignment vertical="top" shrinkToFit="1"/>
    </xf>
    <xf numFmtId="4" fontId="13" fillId="4" borderId="27" xfId="0" applyNumberFormat="1" applyFont="1" applyFill="1" applyBorder="1" applyAlignment="1" applyProtection="1">
      <alignment vertical="top" shrinkToFit="1"/>
      <protection locked="0"/>
    </xf>
    <xf numFmtId="4" fontId="13" fillId="0" borderId="27" xfId="0" applyNumberFormat="1" applyFont="1" applyBorder="1" applyAlignment="1">
      <alignment vertical="top" shrinkToFit="1"/>
    </xf>
    <xf numFmtId="4" fontId="0" fillId="3" borderId="33" xfId="0" applyNumberFormat="1" applyFill="1" applyBorder="1" applyAlignment="1">
      <alignment vertical="top" shrinkToFit="1"/>
    </xf>
    <xf numFmtId="0" fontId="0" fillId="3" borderId="41" xfId="0" applyFill="1" applyBorder="1"/>
    <xf numFmtId="0" fontId="0" fillId="3" borderId="42" xfId="0" applyFill="1" applyBorder="1" applyAlignment="1">
      <alignment wrapText="1"/>
    </xf>
    <xf numFmtId="0" fontId="0" fillId="3" borderId="43" xfId="0" applyFill="1" applyBorder="1" applyAlignment="1">
      <alignment vertical="top"/>
    </xf>
    <xf numFmtId="49" fontId="0" fillId="3" borderId="43" xfId="0" applyNumberFormat="1" applyFill="1" applyBorder="1" applyAlignment="1">
      <alignment vertical="top"/>
    </xf>
    <xf numFmtId="49" fontId="0" fillId="3" borderId="40" xfId="0" applyNumberFormat="1" applyFill="1" applyBorder="1" applyAlignment="1">
      <alignment vertical="top"/>
    </xf>
    <xf numFmtId="0" fontId="0" fillId="3" borderId="44" xfId="0" applyFill="1" applyBorder="1" applyAlignment="1">
      <alignment vertical="top"/>
    </xf>
    <xf numFmtId="164" fontId="0" fillId="3" borderId="40" xfId="0" applyNumberFormat="1" applyFill="1" applyBorder="1" applyAlignment="1">
      <alignment vertical="top"/>
    </xf>
    <xf numFmtId="4" fontId="0" fillId="3" borderId="40" xfId="0" applyNumberFormat="1" applyFill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32" xfId="0" applyFont="1" applyBorder="1" applyAlignment="1">
      <alignment vertical="top" shrinkToFit="1"/>
    </xf>
    <xf numFmtId="164" fontId="13" fillId="0" borderId="33" xfId="0" applyNumberFormat="1" applyFont="1" applyBorder="1" applyAlignment="1">
      <alignment vertical="top" shrinkToFit="1"/>
    </xf>
    <xf numFmtId="4" fontId="13" fillId="4" borderId="33" xfId="0" applyNumberFormat="1" applyFont="1" applyFill="1" applyBorder="1" applyAlignment="1" applyProtection="1">
      <alignment vertical="top" shrinkToFit="1"/>
      <protection locked="0"/>
    </xf>
    <xf numFmtId="4" fontId="13" fillId="0" borderId="33" xfId="0" applyNumberFormat="1" applyFont="1" applyBorder="1" applyAlignment="1">
      <alignment vertical="top" shrinkToFit="1"/>
    </xf>
    <xf numFmtId="0" fontId="7" fillId="3" borderId="15" xfId="0" applyFont="1" applyFill="1" applyBorder="1" applyAlignment="1">
      <alignment vertical="top"/>
    </xf>
    <xf numFmtId="49" fontId="7" fillId="3" borderId="12" xfId="0" applyNumberFormat="1" applyFont="1" applyFill="1" applyBorder="1" applyAlignment="1">
      <alignment vertical="top"/>
    </xf>
    <xf numFmtId="0" fontId="7" fillId="3" borderId="12" xfId="0" applyFont="1" applyFill="1" applyBorder="1" applyAlignment="1">
      <alignment vertical="top"/>
    </xf>
    <xf numFmtId="4" fontId="7" fillId="3" borderId="22" xfId="0" applyNumberFormat="1" applyFont="1" applyFill="1" applyBorder="1" applyAlignment="1">
      <alignment vertical="top"/>
    </xf>
    <xf numFmtId="0" fontId="13" fillId="0" borderId="27" xfId="0" applyFont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7" fillId="3" borderId="12" xfId="0" applyNumberFormat="1" applyFont="1" applyFill="1" applyBorder="1" applyAlignment="1">
      <alignment horizontal="left" vertical="top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4" borderId="30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1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top"/>
    </xf>
    <xf numFmtId="0" fontId="0" fillId="4" borderId="0" xfId="0" applyFill="1" applyBorder="1" applyAlignment="1" applyProtection="1">
      <alignment vertical="top" wrapText="1"/>
      <protection locked="0"/>
    </xf>
    <xf numFmtId="4" fontId="6" fillId="0" borderId="27" xfId="0" applyNumberFormat="1" applyFont="1" applyBorder="1" applyAlignment="1">
      <alignment vertical="center"/>
    </xf>
    <xf numFmtId="4" fontId="6" fillId="0" borderId="33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0" fontId="0" fillId="3" borderId="10" xfId="0" applyFill="1" applyBorder="1" applyAlignment="1">
      <alignment horizontal="left" vertical="top"/>
    </xf>
    <xf numFmtId="49" fontId="6" fillId="0" borderId="42" xfId="0" applyNumberFormat="1" applyFont="1" applyBorder="1" applyAlignment="1">
      <alignment vertical="center"/>
    </xf>
    <xf numFmtId="49" fontId="6" fillId="0" borderId="27" xfId="0" applyNumberFormat="1" applyFont="1" applyBorder="1" applyAlignment="1">
      <alignment vertical="center"/>
    </xf>
    <xf numFmtId="49" fontId="6" fillId="0" borderId="33" xfId="0" applyNumberFormat="1" applyFont="1" applyBorder="1" applyAlignment="1">
      <alignment vertical="center"/>
    </xf>
    <xf numFmtId="49" fontId="6" fillId="0" borderId="32" xfId="0" applyNumberFormat="1" applyFont="1" applyBorder="1" applyAlignment="1">
      <alignment vertical="center" wrapText="1"/>
    </xf>
    <xf numFmtId="4" fontId="6" fillId="0" borderId="42" xfId="0" applyNumberFormat="1" applyFont="1" applyBorder="1" applyAlignment="1">
      <alignment horizontal="center" vertical="center"/>
    </xf>
    <xf numFmtId="4" fontId="6" fillId="0" borderId="42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49" fontId="5" fillId="3" borderId="18" xfId="0" applyNumberFormat="1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7" fillId="4" borderId="0" xfId="0" applyNumberFormat="1" applyFont="1" applyFill="1" applyAlignment="1" applyProtection="1">
      <alignment horizontal="left" vertical="center"/>
      <protection locked="0"/>
    </xf>
    <xf numFmtId="49" fontId="7" fillId="4" borderId="6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0" fillId="3" borderId="7" xfId="0" applyNumberFormat="1" applyFont="1" applyFill="1" applyBorder="1" applyAlignment="1">
      <alignment horizontal="right" vertical="center"/>
    </xf>
    <xf numFmtId="4" fontId="9" fillId="0" borderId="15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9" fillId="0" borderId="15" xfId="0" applyNumberFormat="1" applyFont="1" applyBorder="1" applyAlignment="1">
      <alignment horizontal="right" vertical="center" indent="1"/>
    </xf>
    <xf numFmtId="4" fontId="9" fillId="0" borderId="22" xfId="0" applyNumberFormat="1" applyFont="1" applyBorder="1" applyAlignment="1">
      <alignment horizontal="right" vertical="center" indent="1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" fontId="9" fillId="0" borderId="15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 indent="1"/>
    </xf>
    <xf numFmtId="0" fontId="12" fillId="3" borderId="29" xfId="0" applyFont="1" applyFill="1" applyBorder="1" applyAlignment="1">
      <alignment horizontal="center" vertical="center" wrapText="1"/>
    </xf>
    <xf numFmtId="4" fontId="6" fillId="0" borderId="42" xfId="0" applyNumberFormat="1" applyFont="1" applyBorder="1" applyAlignment="1">
      <alignment vertical="center"/>
    </xf>
    <xf numFmtId="49" fontId="6" fillId="0" borderId="30" xfId="0" applyNumberFormat="1" applyFont="1" applyBorder="1" applyAlignment="1">
      <alignment vertical="center" wrapText="1"/>
    </xf>
    <xf numFmtId="49" fontId="6" fillId="0" borderId="18" xfId="0" applyNumberFormat="1" applyFont="1" applyBorder="1" applyAlignment="1">
      <alignment vertical="center" wrapText="1"/>
    </xf>
    <xf numFmtId="49" fontId="6" fillId="0" borderId="31" xfId="0" applyNumberFormat="1" applyFont="1" applyBorder="1" applyAlignment="1">
      <alignment vertical="center" wrapTex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7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6" fillId="0" borderId="27" xfId="0" applyNumberFormat="1" applyFont="1" applyBorder="1" applyAlignment="1">
      <alignment vertical="center"/>
    </xf>
    <xf numFmtId="49" fontId="6" fillId="0" borderId="26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49" fontId="6" fillId="0" borderId="28" xfId="0" applyNumberFormat="1" applyFont="1" applyBorder="1" applyAlignment="1">
      <alignment vertical="center" wrapText="1"/>
    </xf>
    <xf numFmtId="4" fontId="6" fillId="5" borderId="33" xfId="0" applyNumberFormat="1" applyFont="1" applyFill="1" applyBorder="1"/>
    <xf numFmtId="4" fontId="6" fillId="0" borderId="10" xfId="0" applyNumberFormat="1" applyFont="1" applyBorder="1" applyAlignment="1">
      <alignment horizontal="right" vertical="center"/>
    </xf>
    <xf numFmtId="4" fontId="6" fillId="0" borderId="3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5" fillId="0" borderId="0" xfId="0" applyFont="1" applyAlignment="1">
      <alignment horizontal="center"/>
    </xf>
    <xf numFmtId="49" fontId="0" fillId="0" borderId="34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8" xfId="0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W55" sqref="W55"/>
    </sheetView>
  </sheetViews>
  <sheetFormatPr defaultRowHeight="12.75" x14ac:dyDescent="0.2"/>
  <sheetData>
    <row r="1" spans="1:7" x14ac:dyDescent="0.2">
      <c r="A1" s="26" t="s">
        <v>32</v>
      </c>
    </row>
    <row r="2" spans="1:7" ht="57.75" customHeight="1" x14ac:dyDescent="0.2">
      <c r="A2" s="163" t="s">
        <v>33</v>
      </c>
      <c r="B2" s="163"/>
      <c r="C2" s="163"/>
      <c r="D2" s="163"/>
      <c r="E2" s="163"/>
      <c r="F2" s="163"/>
      <c r="G2" s="16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opLeftCell="B47" zoomScaleSheetLayoutView="75" workbookViewId="0">
      <selection activeCell="I57" sqref="I57:J57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1" t="s">
        <v>31</v>
      </c>
      <c r="B1" s="176" t="s">
        <v>36</v>
      </c>
      <c r="C1" s="177"/>
      <c r="D1" s="177"/>
      <c r="E1" s="177"/>
      <c r="F1" s="177"/>
      <c r="G1" s="177"/>
      <c r="H1" s="177"/>
      <c r="I1" s="177"/>
      <c r="J1" s="178"/>
    </row>
    <row r="2" spans="1:15" ht="23.25" customHeight="1" x14ac:dyDescent="0.2">
      <c r="A2" s="2"/>
      <c r="B2" s="68" t="s">
        <v>34</v>
      </c>
      <c r="C2" s="69"/>
      <c r="D2" s="164" t="s">
        <v>255</v>
      </c>
      <c r="E2" s="165"/>
      <c r="F2" s="165"/>
      <c r="G2" s="165"/>
      <c r="H2" s="165"/>
      <c r="I2" s="165"/>
      <c r="J2" s="166"/>
      <c r="O2" s="1"/>
    </row>
    <row r="3" spans="1:15" ht="23.25" customHeight="1" x14ac:dyDescent="0.2">
      <c r="A3" s="2"/>
      <c r="B3" s="70" t="s">
        <v>38</v>
      </c>
      <c r="C3" s="71"/>
      <c r="D3" s="171"/>
      <c r="E3" s="172"/>
      <c r="F3" s="172"/>
      <c r="G3" s="172"/>
      <c r="H3" s="172"/>
      <c r="I3" s="172"/>
      <c r="J3" s="173"/>
    </row>
    <row r="4" spans="1:15" x14ac:dyDescent="0.2">
      <c r="A4" s="2"/>
      <c r="B4" s="72" t="s">
        <v>37</v>
      </c>
      <c r="C4" s="73"/>
      <c r="D4" s="74"/>
      <c r="E4" s="74"/>
      <c r="F4" s="75"/>
      <c r="G4" s="75"/>
      <c r="H4" s="75"/>
      <c r="I4" s="75"/>
      <c r="J4" s="76"/>
    </row>
    <row r="5" spans="1:15" ht="24" customHeight="1" x14ac:dyDescent="0.2">
      <c r="A5" s="2"/>
      <c r="B5" s="38" t="s">
        <v>19</v>
      </c>
      <c r="D5" s="77"/>
      <c r="E5" s="21"/>
      <c r="F5" s="21"/>
      <c r="G5" s="21"/>
      <c r="H5" s="23" t="s">
        <v>28</v>
      </c>
      <c r="I5" s="77"/>
      <c r="J5" s="8"/>
    </row>
    <row r="6" spans="1:15" ht="15.75" customHeight="1" x14ac:dyDescent="0.2">
      <c r="A6" s="2"/>
      <c r="B6" s="33"/>
      <c r="C6" s="21"/>
      <c r="D6" s="77"/>
      <c r="E6" s="21"/>
      <c r="F6" s="21"/>
      <c r="G6" s="21"/>
      <c r="H6" s="23" t="s">
        <v>29</v>
      </c>
      <c r="I6" s="77"/>
      <c r="J6" s="8"/>
    </row>
    <row r="7" spans="1:15" ht="15.75" customHeight="1" x14ac:dyDescent="0.2">
      <c r="A7" s="2"/>
      <c r="B7" s="34"/>
      <c r="C7" s="78"/>
      <c r="D7" s="67"/>
      <c r="E7" s="28"/>
      <c r="F7" s="28"/>
      <c r="G7" s="28"/>
      <c r="H7" s="29"/>
      <c r="I7" s="28"/>
      <c r="J7" s="41"/>
    </row>
    <row r="8" spans="1:15" x14ac:dyDescent="0.2">
      <c r="A8" s="2"/>
      <c r="B8" s="38" t="s">
        <v>17</v>
      </c>
      <c r="D8" s="27" t="s">
        <v>39</v>
      </c>
      <c r="H8" s="23" t="s">
        <v>28</v>
      </c>
      <c r="I8" s="27" t="s">
        <v>43</v>
      </c>
      <c r="J8" s="8"/>
    </row>
    <row r="9" spans="1:15" x14ac:dyDescent="0.2">
      <c r="A9" s="2"/>
      <c r="B9" s="2"/>
      <c r="D9" s="27" t="s">
        <v>40</v>
      </c>
      <c r="H9" s="23" t="s">
        <v>29</v>
      </c>
      <c r="I9" s="27" t="s">
        <v>44</v>
      </c>
      <c r="J9" s="8"/>
    </row>
    <row r="10" spans="1:15" x14ac:dyDescent="0.2">
      <c r="A10" s="2"/>
      <c r="B10" s="42"/>
      <c r="C10" s="22" t="s">
        <v>42</v>
      </c>
      <c r="D10" s="37" t="s">
        <v>41</v>
      </c>
      <c r="E10" s="29"/>
      <c r="F10" s="29"/>
      <c r="G10" s="14"/>
      <c r="H10" s="14"/>
      <c r="I10" s="43"/>
      <c r="J10" s="41"/>
    </row>
    <row r="11" spans="1:15" ht="24" customHeight="1" x14ac:dyDescent="0.2">
      <c r="A11" s="2"/>
      <c r="B11" s="38" t="s">
        <v>16</v>
      </c>
      <c r="D11" s="187"/>
      <c r="E11" s="187"/>
      <c r="F11" s="187"/>
      <c r="G11" s="187"/>
      <c r="H11" s="23" t="s">
        <v>28</v>
      </c>
      <c r="I11" s="79"/>
      <c r="J11" s="8"/>
    </row>
    <row r="12" spans="1:15" ht="15.75" customHeight="1" x14ac:dyDescent="0.2">
      <c r="A12" s="2"/>
      <c r="B12" s="33"/>
      <c r="C12" s="21"/>
      <c r="D12" s="174"/>
      <c r="E12" s="174"/>
      <c r="F12" s="174"/>
      <c r="G12" s="174"/>
      <c r="H12" s="23" t="s">
        <v>29</v>
      </c>
      <c r="I12" s="79"/>
      <c r="J12" s="8"/>
    </row>
    <row r="13" spans="1:15" ht="15.75" customHeight="1" x14ac:dyDescent="0.2">
      <c r="A13" s="2"/>
      <c r="B13" s="34"/>
      <c r="C13" s="80"/>
      <c r="D13" s="175"/>
      <c r="E13" s="175"/>
      <c r="F13" s="175"/>
      <c r="G13" s="175"/>
      <c r="H13" s="24"/>
      <c r="I13" s="28"/>
      <c r="J13" s="41"/>
    </row>
    <row r="14" spans="1:15" x14ac:dyDescent="0.2">
      <c r="A14" s="2"/>
      <c r="B14" s="54" t="s">
        <v>18</v>
      </c>
      <c r="C14" s="55"/>
      <c r="D14" s="56"/>
      <c r="E14" s="57"/>
      <c r="F14" s="57"/>
      <c r="G14" s="57"/>
      <c r="H14" s="58"/>
      <c r="I14" s="57"/>
      <c r="J14" s="59"/>
    </row>
    <row r="15" spans="1:15" ht="32.25" customHeight="1" x14ac:dyDescent="0.2">
      <c r="A15" s="2"/>
      <c r="B15" s="42" t="s">
        <v>26</v>
      </c>
      <c r="C15" s="60"/>
      <c r="D15" s="14"/>
      <c r="E15" s="170"/>
      <c r="F15" s="170"/>
      <c r="G15" s="196"/>
      <c r="H15" s="196"/>
      <c r="I15" s="196" t="s">
        <v>25</v>
      </c>
      <c r="J15" s="197"/>
    </row>
    <row r="16" spans="1:15" ht="23.25" customHeight="1" x14ac:dyDescent="0.2">
      <c r="A16" s="99" t="s">
        <v>20</v>
      </c>
      <c r="B16" s="100" t="s">
        <v>20</v>
      </c>
      <c r="C16" s="46"/>
      <c r="D16" s="47"/>
      <c r="E16" s="167"/>
      <c r="F16" s="168"/>
      <c r="G16" s="167"/>
      <c r="H16" s="168"/>
      <c r="I16" s="167">
        <f>SUMIF(F42:F56,A16,I42:I56)+SUMIF(F42:F56,"PSU",I42:I56)</f>
        <v>0</v>
      </c>
      <c r="J16" s="169"/>
    </row>
    <row r="17" spans="1:10" ht="23.25" customHeight="1" x14ac:dyDescent="0.2">
      <c r="A17" s="99" t="s">
        <v>21</v>
      </c>
      <c r="B17" s="100" t="s">
        <v>21</v>
      </c>
      <c r="C17" s="46"/>
      <c r="D17" s="47"/>
      <c r="E17" s="167"/>
      <c r="F17" s="168"/>
      <c r="G17" s="167"/>
      <c r="H17" s="168"/>
      <c r="I17" s="167">
        <f>SUMIF(F42:F56,A17,I42:I56)</f>
        <v>0</v>
      </c>
      <c r="J17" s="169"/>
    </row>
    <row r="18" spans="1:10" ht="23.25" customHeight="1" x14ac:dyDescent="0.2">
      <c r="A18" s="99" t="s">
        <v>22</v>
      </c>
      <c r="B18" s="100" t="s">
        <v>22</v>
      </c>
      <c r="C18" s="46"/>
      <c r="D18" s="47"/>
      <c r="E18" s="167"/>
      <c r="F18" s="168"/>
      <c r="G18" s="167"/>
      <c r="H18" s="168"/>
      <c r="I18" s="167">
        <f>SUMIF(F42:F56,A18,I42:I56)</f>
        <v>0</v>
      </c>
      <c r="J18" s="169"/>
    </row>
    <row r="19" spans="1:10" ht="23.25" customHeight="1" x14ac:dyDescent="0.2">
      <c r="A19" s="99" t="s">
        <v>75</v>
      </c>
      <c r="B19" s="100" t="s">
        <v>23</v>
      </c>
      <c r="C19" s="46"/>
      <c r="D19" s="47"/>
      <c r="E19" s="167"/>
      <c r="F19" s="168"/>
      <c r="G19" s="167"/>
      <c r="H19" s="168"/>
      <c r="I19" s="167">
        <f>SUMIF(F42:F56,A19,I42:I56)</f>
        <v>0</v>
      </c>
      <c r="J19" s="169"/>
    </row>
    <row r="20" spans="1:10" ht="23.25" customHeight="1" x14ac:dyDescent="0.2">
      <c r="A20" s="99" t="s">
        <v>74</v>
      </c>
      <c r="B20" s="100" t="s">
        <v>24</v>
      </c>
      <c r="C20" s="46"/>
      <c r="D20" s="47"/>
      <c r="E20" s="167"/>
      <c r="F20" s="168"/>
      <c r="G20" s="167"/>
      <c r="H20" s="168"/>
      <c r="I20" s="167">
        <f>SUMIF(F42:F56,A20,I42:I56)</f>
        <v>0</v>
      </c>
      <c r="J20" s="169"/>
    </row>
    <row r="21" spans="1:10" ht="23.25" customHeight="1" x14ac:dyDescent="0.2">
      <c r="A21" s="2"/>
      <c r="B21" s="62" t="s">
        <v>25</v>
      </c>
      <c r="C21" s="63"/>
      <c r="D21" s="64"/>
      <c r="E21" s="185"/>
      <c r="F21" s="186"/>
      <c r="G21" s="185"/>
      <c r="H21" s="186"/>
      <c r="I21" s="185">
        <f>SUM(I16:J20)</f>
        <v>0</v>
      </c>
      <c r="J21" s="190"/>
    </row>
    <row r="22" spans="1:10" ht="33" customHeight="1" x14ac:dyDescent="0.2">
      <c r="A22" s="2"/>
      <c r="B22" s="53" t="s">
        <v>27</v>
      </c>
      <c r="C22" s="46"/>
      <c r="D22" s="47"/>
      <c r="E22" s="52"/>
      <c r="F22" s="49"/>
      <c r="G22" s="40"/>
      <c r="H22" s="40"/>
      <c r="I22" s="40"/>
      <c r="J22" s="50"/>
    </row>
    <row r="23" spans="1:10" ht="23.25" customHeight="1" x14ac:dyDescent="0.2">
      <c r="A23" s="2"/>
      <c r="B23" s="45" t="s">
        <v>11</v>
      </c>
      <c r="C23" s="46"/>
      <c r="D23" s="47"/>
      <c r="E23" s="48">
        <v>12</v>
      </c>
      <c r="F23" s="49" t="s">
        <v>0</v>
      </c>
      <c r="G23" s="183">
        <v>0</v>
      </c>
      <c r="H23" s="184"/>
      <c r="I23" s="184"/>
      <c r="J23" s="50" t="str">
        <f t="shared" ref="J23:J27" si="0">Mena</f>
        <v>CZK</v>
      </c>
    </row>
    <row r="24" spans="1:10" ht="23.25" customHeight="1" x14ac:dyDescent="0.2">
      <c r="A24" s="2"/>
      <c r="B24" s="45" t="s">
        <v>12</v>
      </c>
      <c r="C24" s="46"/>
      <c r="D24" s="47"/>
      <c r="E24" s="48">
        <f>SazbaDPH1</f>
        <v>12</v>
      </c>
      <c r="F24" s="49" t="s">
        <v>0</v>
      </c>
      <c r="G24" s="188">
        <f>ZakladDPHSni*SazbaDPH1/100</f>
        <v>0</v>
      </c>
      <c r="H24" s="189"/>
      <c r="I24" s="189"/>
      <c r="J24" s="50" t="str">
        <f t="shared" si="0"/>
        <v>CZK</v>
      </c>
    </row>
    <row r="25" spans="1:10" ht="23.25" customHeight="1" x14ac:dyDescent="0.2">
      <c r="A25" s="2"/>
      <c r="B25" s="45" t="s">
        <v>13</v>
      </c>
      <c r="C25" s="46"/>
      <c r="D25" s="47"/>
      <c r="E25" s="48">
        <v>21</v>
      </c>
      <c r="F25" s="49" t="s">
        <v>0</v>
      </c>
      <c r="G25" s="183">
        <f>I21</f>
        <v>0</v>
      </c>
      <c r="H25" s="184"/>
      <c r="I25" s="184"/>
      <c r="J25" s="50" t="str">
        <f t="shared" si="0"/>
        <v>CZK</v>
      </c>
    </row>
    <row r="26" spans="1:10" ht="23.25" customHeight="1" x14ac:dyDescent="0.2">
      <c r="A26" s="2"/>
      <c r="B26" s="39" t="s">
        <v>14</v>
      </c>
      <c r="C26" s="18"/>
      <c r="D26" s="14"/>
      <c r="E26" s="35">
        <f>SazbaDPH2</f>
        <v>21</v>
      </c>
      <c r="F26" s="36" t="s">
        <v>0</v>
      </c>
      <c r="G26" s="179">
        <f>ZakladDPHZakl*SazbaDPH2/100</f>
        <v>0</v>
      </c>
      <c r="H26" s="180"/>
      <c r="I26" s="180"/>
      <c r="J26" s="44" t="str">
        <f t="shared" si="0"/>
        <v>CZK</v>
      </c>
    </row>
    <row r="27" spans="1:10" ht="23.25" customHeight="1" thickBot="1" x14ac:dyDescent="0.25">
      <c r="A27" s="2"/>
      <c r="B27" s="38" t="s">
        <v>4</v>
      </c>
      <c r="C27" s="16"/>
      <c r="D27" s="19"/>
      <c r="E27" s="16"/>
      <c r="F27" s="17"/>
      <c r="G27" s="181">
        <f>0</f>
        <v>0</v>
      </c>
      <c r="H27" s="181"/>
      <c r="I27" s="181"/>
      <c r="J27" s="51" t="str">
        <f t="shared" si="0"/>
        <v>CZK</v>
      </c>
    </row>
    <row r="28" spans="1:10" ht="27.75" customHeight="1" thickBot="1" x14ac:dyDescent="0.25">
      <c r="A28" s="2"/>
      <c r="B28" s="83" t="s">
        <v>30</v>
      </c>
      <c r="C28" s="84"/>
      <c r="D28" s="84"/>
      <c r="E28" s="84"/>
      <c r="F28" s="84"/>
      <c r="G28" s="182">
        <f>ZakladDPHSni+DPHSni+ZakladDPHZakl+DPHZakl+Zaokrouhleni</f>
        <v>0</v>
      </c>
      <c r="H28" s="182"/>
      <c r="I28" s="182"/>
      <c r="J28" s="85" t="s">
        <v>45</v>
      </c>
    </row>
    <row r="29" spans="1:10" ht="12.75" customHeight="1" x14ac:dyDescent="0.2">
      <c r="A29" s="2"/>
      <c r="B29" s="2"/>
      <c r="J29" s="9"/>
    </row>
    <row r="30" spans="1:10" ht="30" customHeight="1" x14ac:dyDescent="0.2">
      <c r="A30" s="2"/>
      <c r="B30" s="2"/>
      <c r="J30" s="9"/>
    </row>
    <row r="31" spans="1:10" ht="18.75" customHeight="1" x14ac:dyDescent="0.2">
      <c r="A31" s="2"/>
      <c r="B31" s="20"/>
      <c r="C31" s="15" t="s">
        <v>10</v>
      </c>
      <c r="D31" s="31"/>
      <c r="E31" s="31"/>
      <c r="F31" s="15" t="s">
        <v>9</v>
      </c>
      <c r="G31" s="31"/>
      <c r="H31" s="32">
        <f ca="1">TODAY()</f>
        <v>46101</v>
      </c>
      <c r="I31" s="31"/>
      <c r="J31" s="9"/>
    </row>
    <row r="32" spans="1:10" ht="47.25" customHeight="1" x14ac:dyDescent="0.2">
      <c r="A32" s="2"/>
      <c r="B32" s="2"/>
      <c r="J32" s="9"/>
    </row>
    <row r="33" spans="1:10" s="26" customFormat="1" ht="18.75" customHeight="1" x14ac:dyDescent="0.2">
      <c r="A33" s="25"/>
      <c r="B33" s="25"/>
      <c r="D33" s="198"/>
      <c r="E33" s="198"/>
      <c r="G33" s="198"/>
      <c r="H33" s="198"/>
      <c r="I33" s="198"/>
      <c r="J33" s="30"/>
    </row>
    <row r="34" spans="1:10" ht="12.75" customHeight="1" x14ac:dyDescent="0.2">
      <c r="A34" s="2"/>
      <c r="B34" s="2"/>
      <c r="D34" s="199" t="s">
        <v>2</v>
      </c>
      <c r="E34" s="199"/>
      <c r="H34" s="10" t="s">
        <v>3</v>
      </c>
      <c r="J34" s="9"/>
    </row>
    <row r="35" spans="1:10" ht="13.5" customHeight="1" thickBot="1" x14ac:dyDescent="0.25">
      <c r="A35" s="11"/>
      <c r="B35" s="11"/>
      <c r="C35" s="12"/>
      <c r="D35" s="12"/>
      <c r="E35" s="12"/>
      <c r="F35" s="12"/>
      <c r="G35" s="12"/>
      <c r="H35" s="12"/>
      <c r="I35" s="12"/>
      <c r="J35" s="13"/>
    </row>
    <row r="39" spans="1:10" ht="15.75" x14ac:dyDescent="0.25">
      <c r="B39" s="86" t="s">
        <v>46</v>
      </c>
    </row>
    <row r="41" spans="1:10" ht="25.5" customHeight="1" x14ac:dyDescent="0.2">
      <c r="A41" s="87"/>
      <c r="B41" s="90" t="s">
        <v>15</v>
      </c>
      <c r="C41" s="90" t="s">
        <v>5</v>
      </c>
      <c r="D41" s="91"/>
      <c r="E41" s="91"/>
      <c r="F41" s="94" t="s">
        <v>47</v>
      </c>
      <c r="G41" s="94"/>
      <c r="H41" s="94"/>
      <c r="I41" s="191" t="s">
        <v>25</v>
      </c>
      <c r="J41" s="191"/>
    </row>
    <row r="42" spans="1:10" ht="25.5" customHeight="1" x14ac:dyDescent="0.2">
      <c r="A42" s="88"/>
      <c r="B42" s="157" t="s">
        <v>48</v>
      </c>
      <c r="C42" s="193" t="s">
        <v>49</v>
      </c>
      <c r="D42" s="194"/>
      <c r="E42" s="195"/>
      <c r="F42" s="161" t="s">
        <v>20</v>
      </c>
      <c r="G42" s="162"/>
      <c r="H42" s="162"/>
      <c r="I42" s="192">
        <f>'Rozpočet Pol'!G6</f>
        <v>0</v>
      </c>
      <c r="J42" s="192"/>
    </row>
    <row r="43" spans="1:10" ht="25.5" customHeight="1" x14ac:dyDescent="0.2">
      <c r="A43" s="88"/>
      <c r="B43" s="158" t="s">
        <v>50</v>
      </c>
      <c r="C43" s="201" t="s">
        <v>51</v>
      </c>
      <c r="D43" s="202"/>
      <c r="E43" s="203"/>
      <c r="F43" s="95" t="s">
        <v>20</v>
      </c>
      <c r="G43" s="152"/>
      <c r="H43" s="152"/>
      <c r="I43" s="200">
        <f>'Rozpočet Pol'!G8</f>
        <v>0</v>
      </c>
      <c r="J43" s="200"/>
    </row>
    <row r="44" spans="1:10" ht="25.5" customHeight="1" x14ac:dyDescent="0.2">
      <c r="A44" s="88"/>
      <c r="B44" s="158" t="s">
        <v>52</v>
      </c>
      <c r="C44" s="201" t="s">
        <v>53</v>
      </c>
      <c r="D44" s="202"/>
      <c r="E44" s="203"/>
      <c r="F44" s="95" t="s">
        <v>20</v>
      </c>
      <c r="G44" s="152"/>
      <c r="H44" s="152"/>
      <c r="I44" s="200">
        <f>'Rozpočet Pol'!G15</f>
        <v>0</v>
      </c>
      <c r="J44" s="200"/>
    </row>
    <row r="45" spans="1:10" ht="25.5" customHeight="1" x14ac:dyDescent="0.2">
      <c r="A45" s="88"/>
      <c r="B45" s="158" t="s">
        <v>54</v>
      </c>
      <c r="C45" s="201" t="s">
        <v>55</v>
      </c>
      <c r="D45" s="202"/>
      <c r="E45" s="203"/>
      <c r="F45" s="95" t="s">
        <v>20</v>
      </c>
      <c r="G45" s="152"/>
      <c r="H45" s="152"/>
      <c r="I45" s="200">
        <f>'Rozpočet Pol'!G19</f>
        <v>0</v>
      </c>
      <c r="J45" s="200"/>
    </row>
    <row r="46" spans="1:10" ht="25.5" customHeight="1" x14ac:dyDescent="0.2">
      <c r="A46" s="88"/>
      <c r="B46" s="158" t="s">
        <v>56</v>
      </c>
      <c r="C46" s="201" t="s">
        <v>57</v>
      </c>
      <c r="D46" s="202"/>
      <c r="E46" s="203"/>
      <c r="F46" s="95" t="s">
        <v>20</v>
      </c>
      <c r="G46" s="152"/>
      <c r="H46" s="152"/>
      <c r="I46" s="200">
        <f>'Rozpočet Pol'!G31</f>
        <v>0</v>
      </c>
      <c r="J46" s="200"/>
    </row>
    <row r="47" spans="1:10" ht="25.5" customHeight="1" x14ac:dyDescent="0.2">
      <c r="A47" s="88"/>
      <c r="B47" s="158" t="s">
        <v>58</v>
      </c>
      <c r="C47" s="201" t="s">
        <v>59</v>
      </c>
      <c r="D47" s="202"/>
      <c r="E47" s="203"/>
      <c r="F47" s="95" t="s">
        <v>21</v>
      </c>
      <c r="G47" s="152"/>
      <c r="H47" s="152"/>
      <c r="I47" s="200">
        <f>'Rozpočet Pol'!G33</f>
        <v>0</v>
      </c>
      <c r="J47" s="200"/>
    </row>
    <row r="48" spans="1:10" ht="25.5" customHeight="1" x14ac:dyDescent="0.2">
      <c r="A48" s="88"/>
      <c r="B48" s="158" t="s">
        <v>60</v>
      </c>
      <c r="C48" s="201" t="s">
        <v>61</v>
      </c>
      <c r="D48" s="202"/>
      <c r="E48" s="203"/>
      <c r="F48" s="95" t="s">
        <v>21</v>
      </c>
      <c r="G48" s="152"/>
      <c r="H48" s="152"/>
      <c r="I48" s="200">
        <f>'Rozpočet Pol'!G41</f>
        <v>0</v>
      </c>
      <c r="J48" s="200"/>
    </row>
    <row r="49" spans="1:10" ht="25.5" customHeight="1" x14ac:dyDescent="0.2">
      <c r="A49" s="88"/>
      <c r="B49" s="158" t="s">
        <v>62</v>
      </c>
      <c r="C49" s="201" t="s">
        <v>63</v>
      </c>
      <c r="D49" s="202"/>
      <c r="E49" s="203"/>
      <c r="F49" s="95" t="s">
        <v>21</v>
      </c>
      <c r="G49" s="152"/>
      <c r="H49" s="152"/>
      <c r="I49" s="200">
        <f>'Rozpočet Pol'!G49</f>
        <v>0</v>
      </c>
      <c r="J49" s="200"/>
    </row>
    <row r="50" spans="1:10" ht="25.5" customHeight="1" x14ac:dyDescent="0.2">
      <c r="A50" s="88"/>
      <c r="B50" s="158" t="s">
        <v>64</v>
      </c>
      <c r="C50" s="201" t="s">
        <v>65</v>
      </c>
      <c r="D50" s="202"/>
      <c r="E50" s="203"/>
      <c r="F50" s="95" t="s">
        <v>21</v>
      </c>
      <c r="G50" s="152"/>
      <c r="H50" s="152"/>
      <c r="I50" s="200">
        <f>'Rozpočet Pol'!G61</f>
        <v>0</v>
      </c>
      <c r="J50" s="200"/>
    </row>
    <row r="51" spans="1:10" ht="25.5" customHeight="1" x14ac:dyDescent="0.2">
      <c r="A51" s="88"/>
      <c r="B51" s="158" t="s">
        <v>66</v>
      </c>
      <c r="C51" s="201" t="s">
        <v>67</v>
      </c>
      <c r="D51" s="202"/>
      <c r="E51" s="203"/>
      <c r="F51" s="95" t="s">
        <v>21</v>
      </c>
      <c r="G51" s="152"/>
      <c r="H51" s="152"/>
      <c r="I51" s="200">
        <f>'Rozpočet Pol'!G72</f>
        <v>0</v>
      </c>
      <c r="J51" s="200"/>
    </row>
    <row r="52" spans="1:10" ht="25.5" customHeight="1" x14ac:dyDescent="0.2">
      <c r="A52" s="88"/>
      <c r="B52" s="158" t="s">
        <v>68</v>
      </c>
      <c r="C52" s="201" t="s">
        <v>69</v>
      </c>
      <c r="D52" s="202"/>
      <c r="E52" s="203"/>
      <c r="F52" s="95" t="s">
        <v>21</v>
      </c>
      <c r="G52" s="152"/>
      <c r="H52" s="152"/>
      <c r="I52" s="200">
        <f>'Rozpočet Pol'!G75</f>
        <v>0</v>
      </c>
      <c r="J52" s="200"/>
    </row>
    <row r="53" spans="1:10" ht="25.5" customHeight="1" x14ac:dyDescent="0.2">
      <c r="A53" s="88"/>
      <c r="B53" s="158" t="s">
        <v>70</v>
      </c>
      <c r="C53" s="201" t="s">
        <v>71</v>
      </c>
      <c r="D53" s="202"/>
      <c r="E53" s="203"/>
      <c r="F53" s="95" t="s">
        <v>21</v>
      </c>
      <c r="G53" s="152"/>
      <c r="H53" s="152"/>
      <c r="I53" s="200">
        <f>'Rozpočet Pol'!G90</f>
        <v>0</v>
      </c>
      <c r="J53" s="200"/>
    </row>
    <row r="54" spans="1:10" ht="25.5" customHeight="1" x14ac:dyDescent="0.2">
      <c r="A54" s="88"/>
      <c r="B54" s="158" t="s">
        <v>72</v>
      </c>
      <c r="C54" s="201" t="s">
        <v>73</v>
      </c>
      <c r="D54" s="202"/>
      <c r="E54" s="203"/>
      <c r="F54" s="95" t="s">
        <v>20</v>
      </c>
      <c r="G54" s="152"/>
      <c r="H54" s="152"/>
      <c r="I54" s="200">
        <f>'Rozpočet Pol'!G103</f>
        <v>0</v>
      </c>
      <c r="J54" s="200"/>
    </row>
    <row r="55" spans="1:10" ht="25.5" customHeight="1" x14ac:dyDescent="0.2">
      <c r="A55" s="88"/>
      <c r="B55" s="158" t="s">
        <v>74</v>
      </c>
      <c r="C55" s="201" t="s">
        <v>24</v>
      </c>
      <c r="D55" s="202"/>
      <c r="E55" s="203"/>
      <c r="F55" s="95" t="s">
        <v>74</v>
      </c>
      <c r="G55" s="152"/>
      <c r="H55" s="152"/>
      <c r="I55" s="200">
        <f>'Rozpočet Pol'!G113</f>
        <v>0</v>
      </c>
      <c r="J55" s="200"/>
    </row>
    <row r="56" spans="1:10" ht="25.5" customHeight="1" x14ac:dyDescent="0.2">
      <c r="A56" s="88"/>
      <c r="B56" s="158" t="s">
        <v>75</v>
      </c>
      <c r="C56" s="201" t="s">
        <v>23</v>
      </c>
      <c r="D56" s="202"/>
      <c r="E56" s="203"/>
      <c r="F56" s="95" t="s">
        <v>75</v>
      </c>
      <c r="G56" s="152"/>
      <c r="H56" s="152"/>
      <c r="I56" s="200">
        <f>'Rozpočet Pol'!G115</f>
        <v>0</v>
      </c>
      <c r="J56" s="200"/>
    </row>
    <row r="57" spans="1:10" ht="25.5" customHeight="1" x14ac:dyDescent="0.2">
      <c r="A57" s="88"/>
      <c r="B57" s="159" t="s">
        <v>309</v>
      </c>
      <c r="C57" s="154" t="s">
        <v>308</v>
      </c>
      <c r="D57" s="155"/>
      <c r="E57" s="160"/>
      <c r="F57" s="96"/>
      <c r="G57" s="153"/>
      <c r="H57" s="153"/>
      <c r="I57" s="205">
        <f>'Rozpočet Pol'!G118</f>
        <v>0</v>
      </c>
      <c r="J57" s="206"/>
    </row>
    <row r="58" spans="1:10" ht="25.5" customHeight="1" x14ac:dyDescent="0.2">
      <c r="A58" s="89"/>
      <c r="B58" s="92" t="s">
        <v>1</v>
      </c>
      <c r="C58" s="92"/>
      <c r="D58" s="93"/>
      <c r="E58" s="93"/>
      <c r="F58" s="97"/>
      <c r="G58" s="98"/>
      <c r="H58" s="98"/>
      <c r="I58" s="204">
        <f>SUM(I42:I57)</f>
        <v>0</v>
      </c>
      <c r="J58" s="204"/>
    </row>
    <row r="59" spans="1:10" x14ac:dyDescent="0.2">
      <c r="F59" s="82"/>
      <c r="G59" s="82"/>
      <c r="H59" s="82"/>
      <c r="I59" s="82"/>
      <c r="J59" s="82"/>
    </row>
    <row r="60" spans="1:10" x14ac:dyDescent="0.2">
      <c r="F60" s="82"/>
      <c r="G60" s="82"/>
      <c r="H60" s="82"/>
      <c r="I60" s="82"/>
      <c r="J60" s="82"/>
    </row>
    <row r="61" spans="1:10" x14ac:dyDescent="0.2">
      <c r="F61" s="82"/>
      <c r="G61" s="82"/>
      <c r="H61" s="82"/>
      <c r="I61" s="82"/>
      <c r="J61" s="8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69">
    <mergeCell ref="I55:J55"/>
    <mergeCell ref="C55:E55"/>
    <mergeCell ref="I56:J56"/>
    <mergeCell ref="C56:E56"/>
    <mergeCell ref="I58:J58"/>
    <mergeCell ref="I57:J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I46:J46"/>
    <mergeCell ref="C46:E46"/>
    <mergeCell ref="I47:J47"/>
    <mergeCell ref="C47:E47"/>
    <mergeCell ref="I48:J48"/>
    <mergeCell ref="C48:E48"/>
    <mergeCell ref="I43:J43"/>
    <mergeCell ref="C43:E43"/>
    <mergeCell ref="I44:J44"/>
    <mergeCell ref="C44:E44"/>
    <mergeCell ref="I45:J45"/>
    <mergeCell ref="C45:E45"/>
    <mergeCell ref="I41:J41"/>
    <mergeCell ref="I42:J42"/>
    <mergeCell ref="C42:E42"/>
    <mergeCell ref="G15:H15"/>
    <mergeCell ref="I15:J15"/>
    <mergeCell ref="E16:F16"/>
    <mergeCell ref="D33:E33"/>
    <mergeCell ref="D34:E34"/>
    <mergeCell ref="G19:H19"/>
    <mergeCell ref="G20:H20"/>
    <mergeCell ref="G33:I33"/>
    <mergeCell ref="B1:J1"/>
    <mergeCell ref="G26:I26"/>
    <mergeCell ref="G27:I27"/>
    <mergeCell ref="G28:I28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07" t="s">
        <v>6</v>
      </c>
      <c r="B1" s="207"/>
      <c r="C1" s="208"/>
      <c r="D1" s="207"/>
      <c r="E1" s="207"/>
      <c r="F1" s="207"/>
      <c r="G1" s="207"/>
    </row>
    <row r="2" spans="1:7" ht="24.95" customHeight="1" x14ac:dyDescent="0.2">
      <c r="A2" s="66" t="s">
        <v>35</v>
      </c>
      <c r="B2" s="65"/>
      <c r="C2" s="209"/>
      <c r="D2" s="209"/>
      <c r="E2" s="209"/>
      <c r="F2" s="209"/>
      <c r="G2" s="210"/>
    </row>
    <row r="3" spans="1:7" ht="24.95" hidden="1" customHeight="1" x14ac:dyDescent="0.2">
      <c r="A3" s="66" t="s">
        <v>7</v>
      </c>
      <c r="B3" s="65"/>
      <c r="C3" s="209"/>
      <c r="D3" s="209"/>
      <c r="E3" s="209"/>
      <c r="F3" s="209"/>
      <c r="G3" s="210"/>
    </row>
    <row r="4" spans="1:7" ht="24.95" hidden="1" customHeight="1" x14ac:dyDescent="0.2">
      <c r="A4" s="66" t="s">
        <v>8</v>
      </c>
      <c r="B4" s="65"/>
      <c r="C4" s="209"/>
      <c r="D4" s="209"/>
      <c r="E4" s="209"/>
      <c r="F4" s="209"/>
      <c r="G4" s="210"/>
    </row>
    <row r="5" spans="1:7" hidden="1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X142"/>
  <sheetViews>
    <sheetView tabSelected="1" workbookViewId="0">
      <selection activeCell="G9" sqref="G9"/>
    </sheetView>
  </sheetViews>
  <sheetFormatPr defaultRowHeight="12.75" outlineLevelRow="1" x14ac:dyDescent="0.2"/>
  <cols>
    <col min="1" max="1" width="4.140625" customWidth="1"/>
    <col min="2" max="2" width="14.42578125" style="81" customWidth="1"/>
    <col min="3" max="3" width="38.140625" style="81" customWidth="1"/>
    <col min="4" max="4" width="4.42578125" customWidth="1"/>
    <col min="5" max="5" width="10.42578125" customWidth="1"/>
    <col min="6" max="6" width="9.85546875" customWidth="1"/>
    <col min="7" max="7" width="12.5703125" customWidth="1"/>
    <col min="19" max="29" width="0" hidden="1" customWidth="1"/>
  </cols>
  <sheetData>
    <row r="1" spans="1:50" ht="15.75" customHeight="1" x14ac:dyDescent="0.25">
      <c r="A1" s="211" t="s">
        <v>6</v>
      </c>
      <c r="B1" s="211"/>
      <c r="C1" s="211"/>
      <c r="D1" s="211"/>
      <c r="E1" s="211"/>
      <c r="F1" s="211"/>
      <c r="G1" s="211"/>
      <c r="U1" t="s">
        <v>77</v>
      </c>
    </row>
    <row r="2" spans="1:50" ht="24.95" customHeight="1" x14ac:dyDescent="0.2">
      <c r="A2" s="103" t="s">
        <v>76</v>
      </c>
      <c r="B2" s="101"/>
      <c r="C2" s="212" t="s">
        <v>252</v>
      </c>
      <c r="D2" s="213"/>
      <c r="E2" s="213"/>
      <c r="F2" s="213"/>
      <c r="G2" s="214"/>
      <c r="U2" t="s">
        <v>78</v>
      </c>
    </row>
    <row r="3" spans="1:50" ht="24.95" customHeight="1" x14ac:dyDescent="0.2">
      <c r="A3" s="104" t="s">
        <v>7</v>
      </c>
      <c r="B3" s="102"/>
      <c r="C3" s="215"/>
      <c r="D3" s="216"/>
      <c r="E3" s="216"/>
      <c r="F3" s="216"/>
      <c r="G3" s="217"/>
      <c r="U3" t="s">
        <v>79</v>
      </c>
    </row>
    <row r="5" spans="1:50" ht="38.25" x14ac:dyDescent="0.2">
      <c r="A5" s="109" t="s">
        <v>80</v>
      </c>
      <c r="B5" s="110" t="s">
        <v>81</v>
      </c>
      <c r="C5" s="110" t="s">
        <v>82</v>
      </c>
      <c r="D5" s="109" t="s">
        <v>83</v>
      </c>
      <c r="E5" s="109" t="s">
        <v>84</v>
      </c>
      <c r="F5" s="105" t="s">
        <v>85</v>
      </c>
      <c r="G5" s="118" t="s">
        <v>25</v>
      </c>
      <c r="H5" s="119" t="s">
        <v>86</v>
      </c>
      <c r="I5" s="119" t="s">
        <v>87</v>
      </c>
      <c r="J5" s="119" t="s">
        <v>88</v>
      </c>
      <c r="K5" s="119" t="s">
        <v>89</v>
      </c>
    </row>
    <row r="6" spans="1:50" x14ac:dyDescent="0.2">
      <c r="A6" s="120" t="s">
        <v>90</v>
      </c>
      <c r="B6" s="121" t="s">
        <v>48</v>
      </c>
      <c r="C6" s="122" t="s">
        <v>49</v>
      </c>
      <c r="D6" s="123"/>
      <c r="E6" s="124"/>
      <c r="F6" s="125"/>
      <c r="G6" s="125">
        <f>SUM(G7:G7)</f>
        <v>0</v>
      </c>
      <c r="H6" s="125"/>
      <c r="I6" s="125">
        <f>SUM(I7:I7)</f>
        <v>4.9020000000000001E-2</v>
      </c>
      <c r="J6" s="125"/>
      <c r="K6" s="125">
        <f>SUM(K7:K7)</f>
        <v>0</v>
      </c>
      <c r="U6" t="s">
        <v>91</v>
      </c>
    </row>
    <row r="7" spans="1:50" ht="22.5" outlineLevel="1" x14ac:dyDescent="0.2">
      <c r="A7" s="107">
        <v>1</v>
      </c>
      <c r="B7" s="107" t="s">
        <v>92</v>
      </c>
      <c r="C7" s="135" t="s">
        <v>251</v>
      </c>
      <c r="D7" s="111" t="s">
        <v>93</v>
      </c>
      <c r="E7" s="113">
        <v>6</v>
      </c>
      <c r="F7" s="115">
        <v>0</v>
      </c>
      <c r="G7" s="116">
        <f>ROUND(E7*F7,2)</f>
        <v>0</v>
      </c>
      <c r="H7" s="116">
        <v>8.1700000000000002E-3</v>
      </c>
      <c r="I7" s="116">
        <f>ROUND(E7*H7,5)</f>
        <v>4.9020000000000001E-2</v>
      </c>
      <c r="J7" s="116">
        <v>0</v>
      </c>
      <c r="K7" s="116">
        <f>ROUND(E7*J7,5)</f>
        <v>0</v>
      </c>
      <c r="L7" s="106"/>
      <c r="M7" s="106"/>
      <c r="N7" s="106"/>
      <c r="O7" s="106"/>
      <c r="P7" s="106"/>
      <c r="Q7" s="106"/>
      <c r="R7" s="106"/>
      <c r="S7" s="106"/>
      <c r="T7" s="106"/>
      <c r="U7" s="106" t="s">
        <v>94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</row>
    <row r="8" spans="1:50" x14ac:dyDescent="0.2">
      <c r="A8" s="108" t="s">
        <v>90</v>
      </c>
      <c r="B8" s="108" t="s">
        <v>50</v>
      </c>
      <c r="C8" s="136" t="s">
        <v>51</v>
      </c>
      <c r="D8" s="112"/>
      <c r="E8" s="114"/>
      <c r="F8" s="117"/>
      <c r="G8" s="117">
        <f>SUM(G9:G14)</f>
        <v>0</v>
      </c>
      <c r="H8" s="117"/>
      <c r="I8" s="117">
        <f>SUM(I9:I14)</f>
        <v>0.83197999999999994</v>
      </c>
      <c r="J8" s="117"/>
      <c r="K8" s="117">
        <f>SUM(K9:K14)</f>
        <v>0</v>
      </c>
      <c r="U8" t="s">
        <v>91</v>
      </c>
    </row>
    <row r="9" spans="1:50" ht="22.5" outlineLevel="1" x14ac:dyDescent="0.2">
      <c r="A9" s="107">
        <v>2</v>
      </c>
      <c r="B9" s="107" t="s">
        <v>95</v>
      </c>
      <c r="C9" s="135" t="s">
        <v>96</v>
      </c>
      <c r="D9" s="111" t="s">
        <v>97</v>
      </c>
      <c r="E9" s="113">
        <v>0.22800000000000001</v>
      </c>
      <c r="F9" s="115">
        <v>0</v>
      </c>
      <c r="G9" s="116">
        <f>ROUND(E9*F9,2)</f>
        <v>0</v>
      </c>
      <c r="H9" s="116">
        <v>1.919</v>
      </c>
      <c r="I9" s="116">
        <f>ROUND(E9*H9,5)</f>
        <v>0.43752999999999997</v>
      </c>
      <c r="J9" s="116">
        <v>0</v>
      </c>
      <c r="K9" s="116">
        <f>ROUND(E9*J9,5)</f>
        <v>0</v>
      </c>
      <c r="L9" s="106"/>
      <c r="M9" s="106"/>
      <c r="N9" s="106"/>
      <c r="O9" s="106"/>
      <c r="P9" s="106"/>
      <c r="Q9" s="106"/>
      <c r="R9" s="106"/>
      <c r="S9" s="106"/>
      <c r="T9" s="106"/>
      <c r="U9" s="106" t="s">
        <v>94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</row>
    <row r="10" spans="1:50" ht="22.5" outlineLevel="1" x14ac:dyDescent="0.2">
      <c r="A10" s="107">
        <v>3</v>
      </c>
      <c r="B10" s="107" t="s">
        <v>256</v>
      </c>
      <c r="C10" s="135" t="s">
        <v>262</v>
      </c>
      <c r="D10" s="111" t="s">
        <v>109</v>
      </c>
      <c r="E10" s="113">
        <v>4</v>
      </c>
      <c r="F10" s="115">
        <v>0</v>
      </c>
      <c r="G10" s="116">
        <f>ROUND(E10*F10,2)</f>
        <v>0</v>
      </c>
      <c r="H10" s="116">
        <v>9.5000000000000001E-2</v>
      </c>
      <c r="I10" s="116">
        <f>ROUND(E10*H10,5)</f>
        <v>0.38</v>
      </c>
      <c r="J10" s="116">
        <v>0</v>
      </c>
      <c r="K10" s="116">
        <f>ROUND(E10*J10,5)</f>
        <v>0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</row>
    <row r="11" spans="1:50" outlineLevel="1" x14ac:dyDescent="0.2">
      <c r="A11" s="107">
        <v>4</v>
      </c>
      <c r="B11" s="107" t="s">
        <v>98</v>
      </c>
      <c r="C11" s="135" t="s">
        <v>99</v>
      </c>
      <c r="D11" s="111" t="s">
        <v>97</v>
      </c>
      <c r="E11" s="113">
        <v>0.22800000000000001</v>
      </c>
      <c r="F11" s="115">
        <v>0</v>
      </c>
      <c r="G11" s="116">
        <f>ROUND(E11*F11,2)</f>
        <v>0</v>
      </c>
      <c r="H11" s="116">
        <v>0</v>
      </c>
      <c r="I11" s="116">
        <f>ROUND(E11*H11,5)</f>
        <v>0</v>
      </c>
      <c r="J11" s="116">
        <v>0</v>
      </c>
      <c r="K11" s="116">
        <f>ROUND(E11*J11,5)</f>
        <v>0</v>
      </c>
      <c r="L11" s="106"/>
      <c r="M11" s="106"/>
      <c r="N11" s="106"/>
      <c r="O11" s="106"/>
      <c r="P11" s="106"/>
      <c r="Q11" s="106"/>
      <c r="R11" s="106"/>
      <c r="S11" s="106"/>
      <c r="T11" s="106"/>
      <c r="U11" s="106" t="s">
        <v>94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</row>
    <row r="12" spans="1:50" outlineLevel="1" x14ac:dyDescent="0.2">
      <c r="A12" s="107">
        <v>5</v>
      </c>
      <c r="B12" s="107" t="s">
        <v>100</v>
      </c>
      <c r="C12" s="135" t="s">
        <v>101</v>
      </c>
      <c r="D12" s="111" t="s">
        <v>97</v>
      </c>
      <c r="E12" s="113">
        <v>0.22800000000000001</v>
      </c>
      <c r="F12" s="115">
        <v>0</v>
      </c>
      <c r="G12" s="116">
        <f>ROUND(E12*F12,2)</f>
        <v>0</v>
      </c>
      <c r="H12" s="116">
        <v>0</v>
      </c>
      <c r="I12" s="116">
        <f>ROUND(E12*H12,5)</f>
        <v>0</v>
      </c>
      <c r="J12" s="116">
        <v>0</v>
      </c>
      <c r="K12" s="116">
        <f>ROUND(E12*J12,5)</f>
        <v>0</v>
      </c>
      <c r="L12" s="106"/>
      <c r="M12" s="106"/>
      <c r="N12" s="106"/>
      <c r="O12" s="106"/>
      <c r="P12" s="106"/>
      <c r="Q12" s="106"/>
      <c r="R12" s="106"/>
      <c r="S12" s="106"/>
      <c r="T12" s="106"/>
      <c r="U12" s="106" t="s">
        <v>94</v>
      </c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</row>
    <row r="13" spans="1:50" outlineLevel="1" x14ac:dyDescent="0.2">
      <c r="A13" s="107">
        <v>6</v>
      </c>
      <c r="B13" s="107" t="s">
        <v>102</v>
      </c>
      <c r="C13" s="135" t="s">
        <v>103</v>
      </c>
      <c r="D13" s="111" t="s">
        <v>97</v>
      </c>
      <c r="E13" s="113">
        <v>0.22800000000000001</v>
      </c>
      <c r="F13" s="115">
        <v>0</v>
      </c>
      <c r="G13" s="116">
        <f>ROUND(E13*F13,2)</f>
        <v>0</v>
      </c>
      <c r="H13" s="116">
        <v>0</v>
      </c>
      <c r="I13" s="116">
        <f>ROUND(E13*H13,5)</f>
        <v>0</v>
      </c>
      <c r="J13" s="116">
        <v>0</v>
      </c>
      <c r="K13" s="116">
        <f>ROUND(E13*J13,5)</f>
        <v>0</v>
      </c>
      <c r="L13" s="106"/>
      <c r="M13" s="106"/>
      <c r="N13" s="106"/>
      <c r="O13" s="106"/>
      <c r="P13" s="106"/>
      <c r="Q13" s="106"/>
      <c r="R13" s="106"/>
      <c r="S13" s="106"/>
      <c r="T13" s="106"/>
      <c r="U13" s="106" t="s">
        <v>94</v>
      </c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</row>
    <row r="14" spans="1:50" ht="22.5" outlineLevel="1" x14ac:dyDescent="0.2">
      <c r="A14" s="107">
        <v>7</v>
      </c>
      <c r="B14" s="107" t="s">
        <v>104</v>
      </c>
      <c r="C14" s="135" t="s">
        <v>105</v>
      </c>
      <c r="D14" s="111" t="s">
        <v>106</v>
      </c>
      <c r="E14" s="113">
        <v>1.3259999999999997E-2</v>
      </c>
      <c r="F14" s="115">
        <v>0</v>
      </c>
      <c r="G14" s="116">
        <f>ROUND(E14*F14,2)</f>
        <v>0</v>
      </c>
      <c r="H14" s="116">
        <v>1.08961</v>
      </c>
      <c r="I14" s="116">
        <f>ROUND(E14*H14,5)</f>
        <v>1.4449999999999999E-2</v>
      </c>
      <c r="J14" s="116">
        <v>0</v>
      </c>
      <c r="K14" s="116">
        <f>ROUND(E14*J14,5)</f>
        <v>0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 t="s">
        <v>94</v>
      </c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</row>
    <row r="15" spans="1:50" x14ac:dyDescent="0.2">
      <c r="A15" s="108" t="s">
        <v>90</v>
      </c>
      <c r="B15" s="108" t="s">
        <v>52</v>
      </c>
      <c r="C15" s="136" t="s">
        <v>53</v>
      </c>
      <c r="D15" s="112"/>
      <c r="E15" s="114"/>
      <c r="F15" s="117"/>
      <c r="G15" s="117">
        <f>SUM(G16:G18)</f>
        <v>0</v>
      </c>
      <c r="H15" s="117"/>
      <c r="I15" s="117">
        <f>SUM(I16:I18)</f>
        <v>3.8199999999999996E-3</v>
      </c>
      <c r="J15" s="117"/>
      <c r="K15" s="117">
        <f>SUM(K16:K18)</f>
        <v>0</v>
      </c>
      <c r="U15" t="s">
        <v>91</v>
      </c>
    </row>
    <row r="16" spans="1:50" outlineLevel="1" x14ac:dyDescent="0.2">
      <c r="A16" s="107">
        <v>8</v>
      </c>
      <c r="B16" s="107" t="s">
        <v>107</v>
      </c>
      <c r="C16" s="135" t="s">
        <v>108</v>
      </c>
      <c r="D16" s="111" t="s">
        <v>109</v>
      </c>
      <c r="E16" s="113">
        <v>14.134500000000001</v>
      </c>
      <c r="F16" s="115">
        <v>0</v>
      </c>
      <c r="G16" s="116">
        <f>ROUND(E16*F16,2)</f>
        <v>0</v>
      </c>
      <c r="H16" s="116">
        <v>4.0000000000000003E-5</v>
      </c>
      <c r="I16" s="116">
        <f>ROUND(E16*H16,5)</f>
        <v>5.6999999999999998E-4</v>
      </c>
      <c r="J16" s="116">
        <v>0</v>
      </c>
      <c r="K16" s="116">
        <f>ROUND(E16*J16,5)</f>
        <v>0</v>
      </c>
      <c r="L16" s="106"/>
      <c r="M16" s="106"/>
      <c r="N16" s="106"/>
      <c r="O16" s="106"/>
      <c r="P16" s="106"/>
      <c r="Q16" s="106"/>
      <c r="R16" s="106"/>
      <c r="S16" s="106"/>
      <c r="T16" s="106"/>
      <c r="U16" s="106" t="s">
        <v>94</v>
      </c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</row>
    <row r="17" spans="1:50" ht="33.75" outlineLevel="1" x14ac:dyDescent="0.2">
      <c r="A17" s="107">
        <v>9</v>
      </c>
      <c r="B17" s="107" t="s">
        <v>257</v>
      </c>
      <c r="C17" s="135" t="s">
        <v>263</v>
      </c>
      <c r="D17" s="111" t="s">
        <v>109</v>
      </c>
      <c r="E17" s="113">
        <v>25</v>
      </c>
      <c r="F17" s="115">
        <v>0</v>
      </c>
      <c r="G17" s="116">
        <f t="shared" ref="G17:G18" si="0">ROUND(E17*F17,2)</f>
        <v>0</v>
      </c>
      <c r="H17" s="116">
        <v>9.0000000000000006E-5</v>
      </c>
      <c r="I17" s="116">
        <f t="shared" ref="I17:I18" si="1">ROUND(E17*H17,5)</f>
        <v>2.2499999999999998E-3</v>
      </c>
      <c r="J17" s="116">
        <v>0</v>
      </c>
      <c r="K17" s="116">
        <f t="shared" ref="K17:K18" si="2">ROUND(E17*J17,5)</f>
        <v>0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</row>
    <row r="18" spans="1:50" ht="22.5" outlineLevel="1" x14ac:dyDescent="0.2">
      <c r="A18" s="107">
        <v>10</v>
      </c>
      <c r="B18" s="107" t="s">
        <v>258</v>
      </c>
      <c r="C18" s="135" t="s">
        <v>264</v>
      </c>
      <c r="D18" s="111" t="s">
        <v>109</v>
      </c>
      <c r="E18" s="113">
        <v>25</v>
      </c>
      <c r="F18" s="115">
        <v>0</v>
      </c>
      <c r="G18" s="116">
        <f t="shared" si="0"/>
        <v>0</v>
      </c>
      <c r="H18" s="116">
        <v>4.0000000000000003E-5</v>
      </c>
      <c r="I18" s="116">
        <f t="shared" si="1"/>
        <v>1E-3</v>
      </c>
      <c r="J18" s="116">
        <v>0</v>
      </c>
      <c r="K18" s="116">
        <f t="shared" si="2"/>
        <v>0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</row>
    <row r="19" spans="1:50" x14ac:dyDescent="0.2">
      <c r="A19" s="108" t="s">
        <v>90</v>
      </c>
      <c r="B19" s="108" t="s">
        <v>54</v>
      </c>
      <c r="C19" s="136" t="s">
        <v>55</v>
      </c>
      <c r="D19" s="112"/>
      <c r="E19" s="114"/>
      <c r="F19" s="117"/>
      <c r="G19" s="117">
        <f>SUM(G20:G30)</f>
        <v>0</v>
      </c>
      <c r="H19" s="117"/>
      <c r="I19" s="117">
        <f>SUM(I20:I30)</f>
        <v>2.9399999999999999E-3</v>
      </c>
      <c r="J19" s="117"/>
      <c r="K19" s="117">
        <f>SUM(K20:K30)</f>
        <v>0.28231999999999996</v>
      </c>
      <c r="U19" t="s">
        <v>91</v>
      </c>
    </row>
    <row r="20" spans="1:50" ht="22.5" outlineLevel="1" x14ac:dyDescent="0.2">
      <c r="A20" s="107">
        <v>11</v>
      </c>
      <c r="B20" s="107" t="s">
        <v>110</v>
      </c>
      <c r="C20" s="135" t="s">
        <v>111</v>
      </c>
      <c r="D20" s="111" t="s">
        <v>109</v>
      </c>
      <c r="E20" s="113">
        <v>2.8499999999999996</v>
      </c>
      <c r="F20" s="115">
        <v>0</v>
      </c>
      <c r="G20" s="116">
        <f t="shared" ref="G20:G30" si="3">ROUND(E20*F20,2)</f>
        <v>0</v>
      </c>
      <c r="H20" s="116">
        <v>0</v>
      </c>
      <c r="I20" s="116">
        <f t="shared" ref="I20:I30" si="4">ROUND(E20*H20,5)</f>
        <v>0</v>
      </c>
      <c r="J20" s="116">
        <v>0.02</v>
      </c>
      <c r="K20" s="116">
        <f t="shared" ref="K20:K30" si="5">ROUND(E20*J20,5)</f>
        <v>5.7000000000000002E-2</v>
      </c>
      <c r="L20" s="106"/>
      <c r="M20" s="106"/>
      <c r="N20" s="106"/>
      <c r="O20" s="106"/>
      <c r="P20" s="106"/>
      <c r="Q20" s="106"/>
      <c r="R20" s="106"/>
      <c r="S20" s="106"/>
      <c r="T20" s="106"/>
      <c r="U20" s="106" t="s">
        <v>94</v>
      </c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</row>
    <row r="21" spans="1:50" ht="22.5" outlineLevel="1" x14ac:dyDescent="0.2">
      <c r="A21" s="107">
        <v>12</v>
      </c>
      <c r="B21" s="107" t="s">
        <v>259</v>
      </c>
      <c r="C21" s="135" t="s">
        <v>265</v>
      </c>
      <c r="D21" s="111" t="s">
        <v>119</v>
      </c>
      <c r="E21" s="113">
        <v>1</v>
      </c>
      <c r="F21" s="115">
        <v>0</v>
      </c>
      <c r="G21" s="116">
        <f t="shared" ref="G21:G23" si="6">ROUND(E21*F21,2)</f>
        <v>0</v>
      </c>
      <c r="H21" s="116">
        <v>0</v>
      </c>
      <c r="I21" s="116">
        <f t="shared" ref="I21:I23" si="7">ROUND(E21*H21,5)</f>
        <v>0</v>
      </c>
      <c r="J21" s="116">
        <v>3.2899999999999999E-2</v>
      </c>
      <c r="K21" s="116">
        <f t="shared" ref="K21:K23" si="8">ROUND(E21*J21,5)</f>
        <v>3.2899999999999999E-2</v>
      </c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</row>
    <row r="22" spans="1:50" ht="22.5" outlineLevel="1" x14ac:dyDescent="0.2">
      <c r="A22" s="107">
        <v>13</v>
      </c>
      <c r="B22" s="107" t="s">
        <v>260</v>
      </c>
      <c r="C22" s="135" t="s">
        <v>266</v>
      </c>
      <c r="D22" s="111" t="s">
        <v>191</v>
      </c>
      <c r="E22" s="113">
        <v>2</v>
      </c>
      <c r="F22" s="115">
        <v>0</v>
      </c>
      <c r="G22" s="116">
        <f t="shared" si="6"/>
        <v>0</v>
      </c>
      <c r="H22" s="116">
        <v>0</v>
      </c>
      <c r="I22" s="116">
        <f t="shared" si="7"/>
        <v>0</v>
      </c>
      <c r="J22" s="116">
        <v>4.8999999999999998E-4</v>
      </c>
      <c r="K22" s="116">
        <f t="shared" si="8"/>
        <v>9.7999999999999997E-4</v>
      </c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</row>
    <row r="23" spans="1:50" ht="22.5" outlineLevel="1" x14ac:dyDescent="0.2">
      <c r="A23" s="107">
        <v>14</v>
      </c>
      <c r="B23" s="107" t="s">
        <v>261</v>
      </c>
      <c r="C23" s="135" t="s">
        <v>267</v>
      </c>
      <c r="D23" s="111" t="s">
        <v>109</v>
      </c>
      <c r="E23" s="113">
        <v>2</v>
      </c>
      <c r="F23" s="115">
        <v>0</v>
      </c>
      <c r="G23" s="116">
        <f t="shared" si="6"/>
        <v>0</v>
      </c>
      <c r="H23" s="116">
        <v>0</v>
      </c>
      <c r="I23" s="116">
        <f t="shared" si="7"/>
        <v>0</v>
      </c>
      <c r="J23" s="116">
        <v>0</v>
      </c>
      <c r="K23" s="116">
        <f t="shared" si="8"/>
        <v>0</v>
      </c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</row>
    <row r="24" spans="1:50" ht="22.5" outlineLevel="1" x14ac:dyDescent="0.2">
      <c r="A24" s="107">
        <v>15</v>
      </c>
      <c r="B24" s="107" t="s">
        <v>112</v>
      </c>
      <c r="C24" s="135" t="s">
        <v>113</v>
      </c>
      <c r="D24" s="111" t="s">
        <v>97</v>
      </c>
      <c r="E24" s="113">
        <v>0.22800000000000001</v>
      </c>
      <c r="F24" s="115">
        <v>0</v>
      </c>
      <c r="G24" s="116">
        <f t="shared" si="3"/>
        <v>0</v>
      </c>
      <c r="H24" s="116">
        <v>0</v>
      </c>
      <c r="I24" s="116">
        <f t="shared" si="4"/>
        <v>0</v>
      </c>
      <c r="J24" s="116">
        <v>0</v>
      </c>
      <c r="K24" s="116">
        <f t="shared" si="5"/>
        <v>0</v>
      </c>
      <c r="L24" s="106"/>
      <c r="M24" s="106"/>
      <c r="N24" s="106"/>
      <c r="O24" s="106"/>
      <c r="P24" s="106"/>
      <c r="Q24" s="106"/>
      <c r="R24" s="106"/>
      <c r="S24" s="106"/>
      <c r="T24" s="106"/>
      <c r="U24" s="106" t="s">
        <v>94</v>
      </c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</row>
    <row r="25" spans="1:50" outlineLevel="1" x14ac:dyDescent="0.2">
      <c r="A25" s="107">
        <v>16</v>
      </c>
      <c r="B25" s="107" t="s">
        <v>114</v>
      </c>
      <c r="C25" s="135" t="s">
        <v>115</v>
      </c>
      <c r="D25" s="111" t="s">
        <v>97</v>
      </c>
      <c r="E25" s="113">
        <v>0.22800000000000001</v>
      </c>
      <c r="F25" s="115">
        <v>0</v>
      </c>
      <c r="G25" s="116">
        <f t="shared" si="3"/>
        <v>0</v>
      </c>
      <c r="H25" s="116">
        <v>0</v>
      </c>
      <c r="I25" s="116">
        <f t="shared" si="4"/>
        <v>0</v>
      </c>
      <c r="J25" s="116">
        <v>0</v>
      </c>
      <c r="K25" s="116">
        <f t="shared" si="5"/>
        <v>0</v>
      </c>
      <c r="L25" s="106"/>
      <c r="P25" s="106"/>
      <c r="Q25" s="106"/>
      <c r="R25" s="106"/>
      <c r="S25" s="106"/>
      <c r="T25" s="106"/>
      <c r="U25" s="106" t="s">
        <v>94</v>
      </c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</row>
    <row r="26" spans="1:50" outlineLevel="1" x14ac:dyDescent="0.2">
      <c r="A26" s="107">
        <v>17</v>
      </c>
      <c r="B26" s="107" t="s">
        <v>116</v>
      </c>
      <c r="C26" s="135" t="s">
        <v>117</v>
      </c>
      <c r="D26" s="111" t="s">
        <v>93</v>
      </c>
      <c r="E26" s="113">
        <v>3.4</v>
      </c>
      <c r="F26" s="115">
        <v>0</v>
      </c>
      <c r="G26" s="116">
        <f t="shared" si="3"/>
        <v>0</v>
      </c>
      <c r="H26" s="116">
        <v>0</v>
      </c>
      <c r="I26" s="116">
        <f t="shared" si="4"/>
        <v>0</v>
      </c>
      <c r="J26" s="116">
        <v>4.6000000000000001E-4</v>
      </c>
      <c r="K26" s="116">
        <f t="shared" si="5"/>
        <v>1.56E-3</v>
      </c>
      <c r="L26" s="106"/>
      <c r="P26" s="106"/>
      <c r="Q26" s="106"/>
      <c r="R26" s="106"/>
      <c r="S26" s="106"/>
      <c r="T26" s="106"/>
      <c r="U26" s="106" t="s">
        <v>94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</row>
    <row r="27" spans="1:50" outlineLevel="1" x14ac:dyDescent="0.2">
      <c r="A27" s="107">
        <v>18</v>
      </c>
      <c r="B27" s="107" t="s">
        <v>118</v>
      </c>
      <c r="C27" s="135" t="s">
        <v>253</v>
      </c>
      <c r="D27" s="111" t="s">
        <v>119</v>
      </c>
      <c r="E27" s="113">
        <v>1</v>
      </c>
      <c r="F27" s="115">
        <v>0</v>
      </c>
      <c r="G27" s="116">
        <f t="shared" si="3"/>
        <v>0</v>
      </c>
      <c r="H27" s="116">
        <v>0</v>
      </c>
      <c r="I27" s="116">
        <f t="shared" si="4"/>
        <v>0</v>
      </c>
      <c r="J27" s="116">
        <v>3.2899999999999999E-2</v>
      </c>
      <c r="K27" s="116">
        <f t="shared" si="5"/>
        <v>3.2899999999999999E-2</v>
      </c>
      <c r="L27" s="106"/>
      <c r="P27" s="106"/>
      <c r="Q27" s="106"/>
      <c r="R27" s="106"/>
      <c r="S27" s="106"/>
      <c r="T27" s="106"/>
      <c r="U27" s="106" t="s">
        <v>94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</row>
    <row r="28" spans="1:50" outlineLevel="1" x14ac:dyDescent="0.2">
      <c r="A28" s="107">
        <v>19</v>
      </c>
      <c r="B28" s="107" t="s">
        <v>250</v>
      </c>
      <c r="C28" s="135" t="s">
        <v>249</v>
      </c>
      <c r="D28" s="111" t="s">
        <v>93</v>
      </c>
      <c r="E28" s="113">
        <v>6</v>
      </c>
      <c r="F28" s="115">
        <v>0</v>
      </c>
      <c r="G28" s="116">
        <f t="shared" si="3"/>
        <v>0</v>
      </c>
      <c r="H28" s="116">
        <v>4.8999999999999998E-4</v>
      </c>
      <c r="I28" s="116">
        <f t="shared" si="4"/>
        <v>2.9399999999999999E-3</v>
      </c>
      <c r="J28" s="116">
        <v>8.9999999999999993E-3</v>
      </c>
      <c r="K28" s="116">
        <f t="shared" si="5"/>
        <v>5.3999999999999999E-2</v>
      </c>
      <c r="L28" s="106"/>
      <c r="P28" s="106"/>
      <c r="Q28" s="106"/>
      <c r="R28" s="106"/>
      <c r="S28" s="106"/>
      <c r="T28" s="106"/>
      <c r="U28" s="106" t="s">
        <v>94</v>
      </c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</row>
    <row r="29" spans="1:50" outlineLevel="1" x14ac:dyDescent="0.2">
      <c r="A29" s="107">
        <v>20</v>
      </c>
      <c r="B29" s="107" t="s">
        <v>120</v>
      </c>
      <c r="C29" s="135" t="s">
        <v>121</v>
      </c>
      <c r="D29" s="111" t="s">
        <v>109</v>
      </c>
      <c r="E29" s="113">
        <v>1.5</v>
      </c>
      <c r="F29" s="115">
        <v>0</v>
      </c>
      <c r="G29" s="116">
        <f t="shared" si="3"/>
        <v>0</v>
      </c>
      <c r="H29" s="116">
        <v>0</v>
      </c>
      <c r="I29" s="116">
        <f t="shared" si="4"/>
        <v>0</v>
      </c>
      <c r="J29" s="116">
        <v>6.8000000000000005E-2</v>
      </c>
      <c r="K29" s="116">
        <f t="shared" si="5"/>
        <v>0.10199999999999999</v>
      </c>
      <c r="L29" s="106"/>
      <c r="P29" s="106"/>
      <c r="Q29" s="106"/>
      <c r="R29" s="106"/>
      <c r="S29" s="106"/>
      <c r="T29" s="106"/>
      <c r="U29" s="106" t="s">
        <v>94</v>
      </c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</row>
    <row r="30" spans="1:50" outlineLevel="1" x14ac:dyDescent="0.2">
      <c r="A30" s="107">
        <v>21</v>
      </c>
      <c r="B30" s="107" t="s">
        <v>122</v>
      </c>
      <c r="C30" s="135" t="s">
        <v>123</v>
      </c>
      <c r="D30" s="111" t="s">
        <v>124</v>
      </c>
      <c r="E30" s="113">
        <v>2</v>
      </c>
      <c r="F30" s="115">
        <v>0</v>
      </c>
      <c r="G30" s="116">
        <f t="shared" si="3"/>
        <v>0</v>
      </c>
      <c r="H30" s="116">
        <v>0</v>
      </c>
      <c r="I30" s="116">
        <f t="shared" si="4"/>
        <v>0</v>
      </c>
      <c r="J30" s="116">
        <v>4.8999999999999998E-4</v>
      </c>
      <c r="K30" s="116">
        <f t="shared" si="5"/>
        <v>9.7999999999999997E-4</v>
      </c>
      <c r="L30" s="106"/>
      <c r="M30" s="106"/>
      <c r="N30" s="106"/>
      <c r="O30" s="106"/>
      <c r="P30" s="106"/>
      <c r="Q30" s="106"/>
      <c r="R30" s="106"/>
      <c r="S30" s="106"/>
      <c r="T30" s="106"/>
      <c r="U30" s="106" t="s">
        <v>94</v>
      </c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</row>
    <row r="31" spans="1:50" x14ac:dyDescent="0.2">
      <c r="A31" s="108" t="s">
        <v>90</v>
      </c>
      <c r="B31" s="108" t="s">
        <v>56</v>
      </c>
      <c r="C31" s="136" t="s">
        <v>57</v>
      </c>
      <c r="D31" s="112"/>
      <c r="E31" s="114"/>
      <c r="F31" s="117"/>
      <c r="G31" s="117">
        <f>SUM(G32:G32)</f>
        <v>0</v>
      </c>
      <c r="H31" s="117"/>
      <c r="I31" s="117">
        <f>SUM(I32:I32)</f>
        <v>0</v>
      </c>
      <c r="J31" s="117"/>
      <c r="K31" s="117">
        <f>SUM(K32:K32)</f>
        <v>0</v>
      </c>
      <c r="U31" t="s">
        <v>91</v>
      </c>
    </row>
    <row r="32" spans="1:50" ht="22.5" outlineLevel="1" x14ac:dyDescent="0.2">
      <c r="A32" s="107">
        <v>22</v>
      </c>
      <c r="B32" s="107" t="s">
        <v>125</v>
      </c>
      <c r="C32" s="135" t="s">
        <v>126</v>
      </c>
      <c r="D32" s="111" t="s">
        <v>106</v>
      </c>
      <c r="E32" s="113">
        <v>0.50451000000000001</v>
      </c>
      <c r="F32" s="115">
        <v>0</v>
      </c>
      <c r="G32" s="116">
        <f>ROUND(E32*F32,2)</f>
        <v>0</v>
      </c>
      <c r="H32" s="116">
        <v>0</v>
      </c>
      <c r="I32" s="116">
        <f>ROUND(E32*H32,5)</f>
        <v>0</v>
      </c>
      <c r="J32" s="116">
        <v>0</v>
      </c>
      <c r="K32" s="116">
        <f>ROUND(E32*J32,5)</f>
        <v>0</v>
      </c>
      <c r="L32" s="106"/>
      <c r="M32" s="106"/>
      <c r="N32" s="106"/>
      <c r="O32" s="106"/>
      <c r="P32" s="106"/>
      <c r="Q32" s="106"/>
      <c r="R32" s="106"/>
      <c r="S32" s="106"/>
      <c r="T32" s="106"/>
      <c r="U32" s="106" t="s">
        <v>127</v>
      </c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</row>
    <row r="33" spans="1:50" x14ac:dyDescent="0.2">
      <c r="A33" s="108" t="s">
        <v>90</v>
      </c>
      <c r="B33" s="108" t="s">
        <v>58</v>
      </c>
      <c r="C33" s="136" t="s">
        <v>59</v>
      </c>
      <c r="D33" s="112"/>
      <c r="E33" s="114"/>
      <c r="F33" s="117"/>
      <c r="G33" s="117">
        <f>SUM(G34:G40)</f>
        <v>0</v>
      </c>
      <c r="H33" s="117"/>
      <c r="I33" s="117">
        <f>SUM(I34:I40)</f>
        <v>2.3180000000000003E-2</v>
      </c>
      <c r="J33" s="117"/>
      <c r="K33" s="117">
        <f>SUM(K34:K40)</f>
        <v>0</v>
      </c>
      <c r="U33" t="s">
        <v>91</v>
      </c>
    </row>
    <row r="34" spans="1:50" outlineLevel="1" x14ac:dyDescent="0.2">
      <c r="A34" s="107">
        <v>23</v>
      </c>
      <c r="B34" s="107" t="s">
        <v>128</v>
      </c>
      <c r="C34" s="135" t="s">
        <v>129</v>
      </c>
      <c r="D34" s="111" t="s">
        <v>109</v>
      </c>
      <c r="E34" s="113">
        <v>4.9000000000000004</v>
      </c>
      <c r="F34" s="115">
        <v>0</v>
      </c>
      <c r="G34" s="116">
        <f>ROUND(E34*F34,2)</f>
        <v>0</v>
      </c>
      <c r="H34" s="116">
        <v>2.1000000000000001E-4</v>
      </c>
      <c r="I34" s="116">
        <f>ROUND(E34*H34,5)</f>
        <v>1.0300000000000001E-3</v>
      </c>
      <c r="J34" s="116">
        <v>0</v>
      </c>
      <c r="K34" s="116">
        <f>ROUND(E34*J34,5)</f>
        <v>0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 t="s">
        <v>94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</row>
    <row r="35" spans="1:50" ht="33.75" outlineLevel="1" x14ac:dyDescent="0.2">
      <c r="A35" s="107">
        <v>24</v>
      </c>
      <c r="B35" s="107" t="s">
        <v>268</v>
      </c>
      <c r="C35" s="135" t="s">
        <v>269</v>
      </c>
      <c r="D35" s="111" t="s">
        <v>109</v>
      </c>
      <c r="E35" s="113">
        <v>5.6</v>
      </c>
      <c r="F35" s="115">
        <v>0</v>
      </c>
      <c r="G35" s="116">
        <f t="shared" ref="G35:G37" si="9">ROUND(E35*F35,2)</f>
        <v>0</v>
      </c>
      <c r="H35" s="116">
        <v>2.1000000000000001E-4</v>
      </c>
      <c r="I35" s="116">
        <f t="shared" ref="I35:I37" si="10">ROUND(E35*H35,5)</f>
        <v>1.1800000000000001E-3</v>
      </c>
      <c r="J35" s="116">
        <v>0</v>
      </c>
      <c r="K35" s="116">
        <f t="shared" ref="K35:K37" si="11">ROUND(E35*J35,5)</f>
        <v>0</v>
      </c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</row>
    <row r="36" spans="1:50" outlineLevel="1" x14ac:dyDescent="0.2">
      <c r="A36" s="107">
        <v>25</v>
      </c>
      <c r="B36" s="107" t="s">
        <v>270</v>
      </c>
      <c r="C36" s="135" t="s">
        <v>271</v>
      </c>
      <c r="D36" s="111" t="s">
        <v>109</v>
      </c>
      <c r="E36" s="113">
        <v>5.6</v>
      </c>
      <c r="F36" s="115">
        <v>0</v>
      </c>
      <c r="G36" s="116">
        <f t="shared" si="9"/>
        <v>0</v>
      </c>
      <c r="H36" s="116">
        <v>2.1000000000000001E-4</v>
      </c>
      <c r="I36" s="116">
        <f t="shared" si="10"/>
        <v>1.1800000000000001E-3</v>
      </c>
      <c r="J36" s="116">
        <v>0</v>
      </c>
      <c r="K36" s="116">
        <f t="shared" si="11"/>
        <v>0</v>
      </c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</row>
    <row r="37" spans="1:50" outlineLevel="1" x14ac:dyDescent="0.2">
      <c r="A37" s="107">
        <v>26</v>
      </c>
      <c r="B37" s="107" t="s">
        <v>272</v>
      </c>
      <c r="C37" s="135" t="s">
        <v>273</v>
      </c>
      <c r="D37" s="111" t="s">
        <v>93</v>
      </c>
      <c r="E37" s="113">
        <v>6.5</v>
      </c>
      <c r="F37" s="115">
        <v>0</v>
      </c>
      <c r="G37" s="116">
        <f t="shared" si="9"/>
        <v>0</v>
      </c>
      <c r="H37" s="116">
        <v>2.1000000000000001E-4</v>
      </c>
      <c r="I37" s="116">
        <f t="shared" si="10"/>
        <v>1.3699999999999999E-3</v>
      </c>
      <c r="J37" s="116">
        <v>0</v>
      </c>
      <c r="K37" s="116">
        <f t="shared" si="11"/>
        <v>0</v>
      </c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</row>
    <row r="38" spans="1:50" outlineLevel="1" x14ac:dyDescent="0.2">
      <c r="A38" s="107">
        <v>27</v>
      </c>
      <c r="B38" s="107" t="s">
        <v>130</v>
      </c>
      <c r="C38" s="135" t="s">
        <v>131</v>
      </c>
      <c r="D38" s="111" t="s">
        <v>109</v>
      </c>
      <c r="E38" s="113">
        <v>4.9000000000000004</v>
      </c>
      <c r="F38" s="115">
        <v>0</v>
      </c>
      <c r="G38" s="116">
        <f>ROUND(E38*F38,2)</f>
        <v>0</v>
      </c>
      <c r="H38" s="116">
        <v>3.6800000000000001E-3</v>
      </c>
      <c r="I38" s="116">
        <f>ROUND(E38*H38,5)</f>
        <v>1.8030000000000001E-2</v>
      </c>
      <c r="J38" s="116">
        <v>0</v>
      </c>
      <c r="K38" s="116">
        <f>ROUND(E38*J38,5)</f>
        <v>0</v>
      </c>
      <c r="L38" s="106"/>
      <c r="M38" s="106"/>
      <c r="N38" s="106"/>
      <c r="O38" s="106"/>
      <c r="P38" s="106"/>
      <c r="Q38" s="106"/>
      <c r="R38" s="106"/>
      <c r="S38" s="106"/>
      <c r="T38" s="106"/>
      <c r="U38" s="106" t="s">
        <v>94</v>
      </c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</row>
    <row r="39" spans="1:50" ht="22.5" outlineLevel="1" x14ac:dyDescent="0.2">
      <c r="A39" s="107">
        <v>28</v>
      </c>
      <c r="B39" s="107" t="s">
        <v>132</v>
      </c>
      <c r="C39" s="135" t="s">
        <v>133</v>
      </c>
      <c r="D39" s="111" t="s">
        <v>124</v>
      </c>
      <c r="E39" s="113">
        <v>1</v>
      </c>
      <c r="F39" s="115">
        <v>0</v>
      </c>
      <c r="G39" s="116">
        <f>ROUND(E39*F39,2)</f>
        <v>0</v>
      </c>
      <c r="H39" s="116">
        <v>3.8999999999999999E-4</v>
      </c>
      <c r="I39" s="116">
        <f>ROUND(E39*H39,5)</f>
        <v>3.8999999999999999E-4</v>
      </c>
      <c r="J39" s="116">
        <v>0</v>
      </c>
      <c r="K39" s="116">
        <f>ROUND(E39*J39,5)</f>
        <v>0</v>
      </c>
      <c r="L39" s="106"/>
      <c r="M39" s="106"/>
      <c r="N39" s="106"/>
      <c r="O39" s="106"/>
      <c r="P39" s="106"/>
      <c r="Q39" s="106"/>
      <c r="R39" s="106"/>
      <c r="S39" s="106"/>
      <c r="T39" s="106"/>
      <c r="U39" s="106" t="s">
        <v>94</v>
      </c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</row>
    <row r="40" spans="1:50" outlineLevel="1" x14ac:dyDescent="0.2">
      <c r="A40" s="107">
        <v>29</v>
      </c>
      <c r="B40" s="107" t="s">
        <v>134</v>
      </c>
      <c r="C40" s="135" t="s">
        <v>135</v>
      </c>
      <c r="D40" s="111" t="s">
        <v>106</v>
      </c>
      <c r="E40" s="113">
        <v>1.9449999999999999E-2</v>
      </c>
      <c r="F40" s="115">
        <v>0</v>
      </c>
      <c r="G40" s="116">
        <f>ROUND(E40*F40,2)</f>
        <v>0</v>
      </c>
      <c r="H40" s="116">
        <v>0</v>
      </c>
      <c r="I40" s="116">
        <f>ROUND(E40*H40,5)</f>
        <v>0</v>
      </c>
      <c r="J40" s="116">
        <v>0</v>
      </c>
      <c r="K40" s="116">
        <f>ROUND(E40*J40,5)</f>
        <v>0</v>
      </c>
      <c r="L40" s="106"/>
      <c r="M40" s="106"/>
      <c r="N40" s="106"/>
      <c r="O40" s="106"/>
      <c r="P40" s="106"/>
      <c r="Q40" s="106"/>
      <c r="R40" s="106"/>
      <c r="S40" s="106"/>
      <c r="T40" s="106"/>
      <c r="U40" s="106" t="s">
        <v>127</v>
      </c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</row>
    <row r="41" spans="1:50" x14ac:dyDescent="0.2">
      <c r="A41" s="108" t="s">
        <v>90</v>
      </c>
      <c r="B41" s="108" t="s">
        <v>60</v>
      </c>
      <c r="C41" s="136" t="s">
        <v>61</v>
      </c>
      <c r="D41" s="112"/>
      <c r="E41" s="114"/>
      <c r="F41" s="117"/>
      <c r="G41" s="117">
        <f>SUM(G42:G48)</f>
        <v>0</v>
      </c>
      <c r="H41" s="117"/>
      <c r="I41" s="117">
        <f>SUM(I42:I48)</f>
        <v>0.26469000000000004</v>
      </c>
      <c r="J41" s="117"/>
      <c r="K41" s="117">
        <f>SUM(K42:K48)</f>
        <v>0</v>
      </c>
      <c r="U41" t="s">
        <v>91</v>
      </c>
    </row>
    <row r="42" spans="1:50" outlineLevel="1" x14ac:dyDescent="0.2">
      <c r="A42" s="107">
        <v>30</v>
      </c>
      <c r="B42" s="107" t="s">
        <v>136</v>
      </c>
      <c r="C42" s="135" t="s">
        <v>137</v>
      </c>
      <c r="D42" s="111" t="s">
        <v>93</v>
      </c>
      <c r="E42" s="113">
        <v>1.9</v>
      </c>
      <c r="F42" s="115">
        <v>0</v>
      </c>
      <c r="G42" s="116">
        <f t="shared" ref="G42:G48" si="12">ROUND(E42*F42,2)</f>
        <v>0</v>
      </c>
      <c r="H42" s="116">
        <v>4.6999999999999999E-4</v>
      </c>
      <c r="I42" s="116">
        <f t="shared" ref="I42:I48" si="13">ROUND(E42*H42,5)</f>
        <v>8.8999999999999995E-4</v>
      </c>
      <c r="J42" s="116">
        <v>0</v>
      </c>
      <c r="K42" s="116">
        <f t="shared" ref="K42:K48" si="14">ROUND(E42*J42,5)</f>
        <v>0</v>
      </c>
      <c r="L42" s="106"/>
      <c r="M42" s="106"/>
      <c r="N42" s="106"/>
      <c r="O42" s="106"/>
      <c r="P42" s="106"/>
      <c r="Q42" s="106"/>
      <c r="R42" s="106"/>
      <c r="S42" s="106"/>
      <c r="T42" s="106"/>
      <c r="U42" s="106" t="s">
        <v>94</v>
      </c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</row>
    <row r="43" spans="1:50" outlineLevel="1" x14ac:dyDescent="0.2">
      <c r="A43" s="107">
        <v>31</v>
      </c>
      <c r="B43" s="107" t="s">
        <v>138</v>
      </c>
      <c r="C43" s="135" t="s">
        <v>139</v>
      </c>
      <c r="D43" s="111" t="s">
        <v>124</v>
      </c>
      <c r="E43" s="113">
        <v>1</v>
      </c>
      <c r="F43" s="115">
        <v>0</v>
      </c>
      <c r="G43" s="116">
        <f t="shared" si="12"/>
        <v>0</v>
      </c>
      <c r="H43" s="116">
        <v>0</v>
      </c>
      <c r="I43" s="116">
        <f t="shared" si="13"/>
        <v>0</v>
      </c>
      <c r="J43" s="116">
        <v>0</v>
      </c>
      <c r="K43" s="116">
        <f t="shared" si="14"/>
        <v>0</v>
      </c>
      <c r="L43" s="106"/>
      <c r="M43" s="106"/>
      <c r="N43" s="106"/>
      <c r="O43" s="106"/>
      <c r="P43" s="106"/>
      <c r="Q43" s="106"/>
      <c r="R43" s="106"/>
      <c r="S43" s="106"/>
      <c r="T43" s="106"/>
      <c r="U43" s="106" t="s">
        <v>94</v>
      </c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</row>
    <row r="44" spans="1:50" ht="33.75" outlineLevel="1" x14ac:dyDescent="0.2">
      <c r="A44" s="107">
        <v>32</v>
      </c>
      <c r="B44" s="107" t="s">
        <v>140</v>
      </c>
      <c r="C44" s="135" t="s">
        <v>141</v>
      </c>
      <c r="D44" s="111" t="s">
        <v>124</v>
      </c>
      <c r="E44" s="113">
        <v>1</v>
      </c>
      <c r="F44" s="115">
        <v>0</v>
      </c>
      <c r="G44" s="116">
        <f t="shared" si="12"/>
        <v>0</v>
      </c>
      <c r="H44" s="116">
        <v>0.25768000000000002</v>
      </c>
      <c r="I44" s="116">
        <f t="shared" si="13"/>
        <v>0.25768000000000002</v>
      </c>
      <c r="J44" s="116">
        <v>0</v>
      </c>
      <c r="K44" s="116">
        <f t="shared" si="14"/>
        <v>0</v>
      </c>
      <c r="L44" s="106"/>
      <c r="M44" s="106"/>
      <c r="N44" s="106"/>
      <c r="O44" s="106"/>
      <c r="P44" s="106"/>
      <c r="Q44" s="106"/>
      <c r="R44" s="106"/>
      <c r="S44" s="106"/>
      <c r="T44" s="106"/>
      <c r="U44" s="106" t="s">
        <v>94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</row>
    <row r="45" spans="1:50" outlineLevel="1" x14ac:dyDescent="0.2">
      <c r="A45" s="107">
        <v>33</v>
      </c>
      <c r="B45" s="107" t="s">
        <v>142</v>
      </c>
      <c r="C45" s="135" t="s">
        <v>143</v>
      </c>
      <c r="D45" s="111" t="s">
        <v>124</v>
      </c>
      <c r="E45" s="113">
        <v>1</v>
      </c>
      <c r="F45" s="115">
        <v>0</v>
      </c>
      <c r="G45" s="116">
        <f t="shared" si="12"/>
        <v>0</v>
      </c>
      <c r="H45" s="116">
        <v>5.1500000000000001E-3</v>
      </c>
      <c r="I45" s="116">
        <f t="shared" si="13"/>
        <v>5.1500000000000001E-3</v>
      </c>
      <c r="J45" s="116">
        <v>0</v>
      </c>
      <c r="K45" s="116">
        <f t="shared" si="14"/>
        <v>0</v>
      </c>
      <c r="L45" s="106"/>
      <c r="M45" s="106"/>
      <c r="N45" s="106"/>
      <c r="O45" s="106"/>
      <c r="P45" s="106"/>
      <c r="Q45" s="106"/>
      <c r="R45" s="106"/>
      <c r="S45" s="106"/>
      <c r="T45" s="106"/>
      <c r="U45" s="106" t="s">
        <v>144</v>
      </c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</row>
    <row r="46" spans="1:50" outlineLevel="1" x14ac:dyDescent="0.2">
      <c r="A46" s="107">
        <v>34</v>
      </c>
      <c r="B46" s="107" t="s">
        <v>145</v>
      </c>
      <c r="C46" s="135" t="s">
        <v>146</v>
      </c>
      <c r="D46" s="111" t="s">
        <v>124</v>
      </c>
      <c r="E46" s="113">
        <v>1</v>
      </c>
      <c r="F46" s="115">
        <v>0</v>
      </c>
      <c r="G46" s="116">
        <f t="shared" si="12"/>
        <v>0</v>
      </c>
      <c r="H46" s="116">
        <v>9.7000000000000005E-4</v>
      </c>
      <c r="I46" s="116">
        <f t="shared" si="13"/>
        <v>9.7000000000000005E-4</v>
      </c>
      <c r="J46" s="116">
        <v>0</v>
      </c>
      <c r="K46" s="116">
        <f t="shared" si="14"/>
        <v>0</v>
      </c>
      <c r="L46" s="106"/>
      <c r="M46" s="106"/>
      <c r="N46" s="106"/>
      <c r="O46" s="106"/>
      <c r="P46" s="106"/>
      <c r="Q46" s="106"/>
      <c r="R46" s="106"/>
      <c r="S46" s="106"/>
      <c r="T46" s="106"/>
      <c r="U46" s="106" t="s">
        <v>144</v>
      </c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</row>
    <row r="47" spans="1:50" outlineLevel="1" x14ac:dyDescent="0.2">
      <c r="A47" s="107">
        <v>35</v>
      </c>
      <c r="B47" s="107" t="s">
        <v>147</v>
      </c>
      <c r="C47" s="135" t="s">
        <v>148</v>
      </c>
      <c r="D47" s="111" t="s">
        <v>93</v>
      </c>
      <c r="E47" s="113">
        <v>1.9</v>
      </c>
      <c r="F47" s="115">
        <v>0</v>
      </c>
      <c r="G47" s="116">
        <f t="shared" si="12"/>
        <v>0</v>
      </c>
      <c r="H47" s="116">
        <v>0</v>
      </c>
      <c r="I47" s="116">
        <f t="shared" si="13"/>
        <v>0</v>
      </c>
      <c r="J47" s="116">
        <v>0</v>
      </c>
      <c r="K47" s="116">
        <f t="shared" si="14"/>
        <v>0</v>
      </c>
      <c r="L47" s="106"/>
      <c r="M47" s="106"/>
      <c r="N47" s="106"/>
      <c r="O47" s="106"/>
      <c r="P47" s="106"/>
      <c r="Q47" s="106"/>
      <c r="R47" s="106"/>
      <c r="S47" s="106"/>
      <c r="T47" s="106"/>
      <c r="U47" s="106" t="s">
        <v>94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</row>
    <row r="48" spans="1:50" outlineLevel="1" x14ac:dyDescent="0.2">
      <c r="A48" s="107">
        <v>36</v>
      </c>
      <c r="B48" s="107" t="s">
        <v>149</v>
      </c>
      <c r="C48" s="135" t="s">
        <v>150</v>
      </c>
      <c r="D48" s="111" t="s">
        <v>106</v>
      </c>
      <c r="E48" s="113">
        <v>0.26468999999999998</v>
      </c>
      <c r="F48" s="115">
        <v>0</v>
      </c>
      <c r="G48" s="116">
        <f t="shared" si="12"/>
        <v>0</v>
      </c>
      <c r="H48" s="116">
        <v>0</v>
      </c>
      <c r="I48" s="116">
        <f t="shared" si="13"/>
        <v>0</v>
      </c>
      <c r="J48" s="116">
        <v>0</v>
      </c>
      <c r="K48" s="116">
        <f t="shared" si="14"/>
        <v>0</v>
      </c>
      <c r="L48" s="106"/>
      <c r="M48" s="106"/>
      <c r="N48" s="106"/>
      <c r="O48" s="106"/>
      <c r="P48" s="106"/>
      <c r="Q48" s="106"/>
      <c r="R48" s="106"/>
      <c r="S48" s="106"/>
      <c r="T48" s="106"/>
      <c r="U48" s="106" t="s">
        <v>127</v>
      </c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</row>
    <row r="49" spans="1:50" x14ac:dyDescent="0.2">
      <c r="A49" s="108" t="s">
        <v>90</v>
      </c>
      <c r="B49" s="108" t="s">
        <v>62</v>
      </c>
      <c r="C49" s="136" t="s">
        <v>63</v>
      </c>
      <c r="D49" s="112"/>
      <c r="E49" s="114"/>
      <c r="F49" s="117"/>
      <c r="G49" s="117">
        <f>SUM(G50:G60)</f>
        <v>0</v>
      </c>
      <c r="H49" s="117"/>
      <c r="I49" s="117">
        <f>SUM(I50:I60)</f>
        <v>2.0759999999999997E-2</v>
      </c>
      <c r="J49" s="117"/>
      <c r="K49" s="117">
        <f>SUM(K50:K60)</f>
        <v>0</v>
      </c>
      <c r="U49" t="s">
        <v>91</v>
      </c>
    </row>
    <row r="50" spans="1:50" ht="22.5" outlineLevel="1" x14ac:dyDescent="0.2">
      <c r="A50" s="107">
        <v>37</v>
      </c>
      <c r="B50" s="107" t="s">
        <v>151</v>
      </c>
      <c r="C50" s="135" t="s">
        <v>152</v>
      </c>
      <c r="D50" s="111" t="s">
        <v>93</v>
      </c>
      <c r="E50" s="113">
        <v>12</v>
      </c>
      <c r="F50" s="115">
        <v>0</v>
      </c>
      <c r="G50" s="116">
        <f t="shared" ref="G50:G60" si="15">ROUND(E50*F50,2)</f>
        <v>0</v>
      </c>
      <c r="H50" s="116">
        <v>4.6000000000000001E-4</v>
      </c>
      <c r="I50" s="116">
        <f t="shared" ref="I50:I60" si="16">ROUND(E50*H50,5)</f>
        <v>5.5199999999999997E-3</v>
      </c>
      <c r="J50" s="116">
        <v>0</v>
      </c>
      <c r="K50" s="116">
        <f t="shared" ref="K50:K60" si="17">ROUND(E50*J50,5)</f>
        <v>0</v>
      </c>
      <c r="L50" s="106"/>
      <c r="M50" s="106"/>
      <c r="N50" s="106"/>
      <c r="O50" s="106"/>
      <c r="P50" s="106"/>
      <c r="Q50" s="106"/>
      <c r="R50" s="106"/>
      <c r="S50" s="106"/>
      <c r="T50" s="106"/>
      <c r="U50" s="106" t="s">
        <v>94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</row>
    <row r="51" spans="1:50" outlineLevel="1" x14ac:dyDescent="0.2">
      <c r="A51" s="107">
        <v>38</v>
      </c>
      <c r="B51" s="107" t="s">
        <v>274</v>
      </c>
      <c r="C51" s="135" t="s">
        <v>275</v>
      </c>
      <c r="D51" s="111" t="s">
        <v>276</v>
      </c>
      <c r="E51" s="113">
        <v>1</v>
      </c>
      <c r="F51" s="115">
        <v>0</v>
      </c>
      <c r="G51" s="116">
        <f t="shared" ref="G51" si="18">ROUND(E51*F51,2)</f>
        <v>0</v>
      </c>
      <c r="H51" s="116">
        <v>4.6000000000000001E-4</v>
      </c>
      <c r="I51" s="116">
        <f t="shared" ref="I51" si="19">ROUND(E51*H51,5)</f>
        <v>4.6000000000000001E-4</v>
      </c>
      <c r="J51" s="116">
        <v>0</v>
      </c>
      <c r="K51" s="116">
        <f t="shared" ref="K51" si="20">ROUND(E51*J51,5)</f>
        <v>0</v>
      </c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</row>
    <row r="52" spans="1:50" outlineLevel="1" x14ac:dyDescent="0.2">
      <c r="A52" s="107">
        <v>39</v>
      </c>
      <c r="B52" s="107" t="s">
        <v>153</v>
      </c>
      <c r="C52" s="135" t="s">
        <v>154</v>
      </c>
      <c r="D52" s="111" t="s">
        <v>119</v>
      </c>
      <c r="E52" s="113">
        <v>1</v>
      </c>
      <c r="F52" s="115">
        <v>0</v>
      </c>
      <c r="G52" s="116">
        <f t="shared" si="15"/>
        <v>0</v>
      </c>
      <c r="H52" s="116">
        <v>0</v>
      </c>
      <c r="I52" s="116">
        <f t="shared" si="16"/>
        <v>0</v>
      </c>
      <c r="J52" s="116">
        <v>0</v>
      </c>
      <c r="K52" s="116">
        <f t="shared" si="17"/>
        <v>0</v>
      </c>
      <c r="L52" s="106"/>
      <c r="M52" s="106"/>
      <c r="N52" s="106"/>
      <c r="O52" s="106"/>
      <c r="P52" s="106"/>
      <c r="Q52" s="106"/>
      <c r="R52" s="106"/>
      <c r="S52" s="106"/>
      <c r="T52" s="106"/>
      <c r="U52" s="106" t="s">
        <v>94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</row>
    <row r="53" spans="1:50" outlineLevel="1" x14ac:dyDescent="0.2">
      <c r="A53" s="107">
        <v>40</v>
      </c>
      <c r="B53" s="107" t="s">
        <v>155</v>
      </c>
      <c r="C53" s="135" t="s">
        <v>156</v>
      </c>
      <c r="D53" s="111" t="s">
        <v>119</v>
      </c>
      <c r="E53" s="113">
        <v>1</v>
      </c>
      <c r="F53" s="115">
        <v>0</v>
      </c>
      <c r="G53" s="116">
        <f t="shared" si="15"/>
        <v>0</v>
      </c>
      <c r="H53" s="116">
        <v>0</v>
      </c>
      <c r="I53" s="116">
        <f t="shared" si="16"/>
        <v>0</v>
      </c>
      <c r="J53" s="116">
        <v>0</v>
      </c>
      <c r="K53" s="116">
        <f t="shared" si="17"/>
        <v>0</v>
      </c>
      <c r="L53" s="106"/>
      <c r="M53" s="106"/>
      <c r="N53" s="106"/>
      <c r="O53" s="106"/>
      <c r="P53" s="106"/>
      <c r="Q53" s="106"/>
      <c r="R53" s="106"/>
      <c r="S53" s="106"/>
      <c r="T53" s="106"/>
      <c r="U53" s="106" t="s">
        <v>94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</row>
    <row r="54" spans="1:50" ht="22.5" outlineLevel="1" x14ac:dyDescent="0.2">
      <c r="A54" s="107">
        <v>41</v>
      </c>
      <c r="B54" s="107" t="s">
        <v>157</v>
      </c>
      <c r="C54" s="135" t="s">
        <v>158</v>
      </c>
      <c r="D54" s="111" t="s">
        <v>93</v>
      </c>
      <c r="E54" s="113">
        <v>6</v>
      </c>
      <c r="F54" s="115">
        <v>0</v>
      </c>
      <c r="G54" s="116">
        <f t="shared" si="15"/>
        <v>0</v>
      </c>
      <c r="H54" s="116">
        <v>4.0000000000000003E-5</v>
      </c>
      <c r="I54" s="116">
        <f t="shared" si="16"/>
        <v>2.4000000000000001E-4</v>
      </c>
      <c r="J54" s="116">
        <v>0</v>
      </c>
      <c r="K54" s="116">
        <f t="shared" si="17"/>
        <v>0</v>
      </c>
      <c r="L54" s="106"/>
      <c r="M54" s="106"/>
      <c r="N54" s="106"/>
      <c r="O54" s="106"/>
      <c r="P54" s="106"/>
      <c r="Q54" s="106"/>
      <c r="R54" s="106"/>
      <c r="S54" s="106"/>
      <c r="T54" s="106"/>
      <c r="U54" s="106" t="s">
        <v>94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</row>
    <row r="55" spans="1:50" ht="22.5" outlineLevel="1" x14ac:dyDescent="0.2">
      <c r="A55" s="107">
        <v>42</v>
      </c>
      <c r="B55" s="107" t="s">
        <v>159</v>
      </c>
      <c r="C55" s="135" t="s">
        <v>160</v>
      </c>
      <c r="D55" s="111" t="s">
        <v>93</v>
      </c>
      <c r="E55" s="113">
        <v>6</v>
      </c>
      <c r="F55" s="115">
        <v>0</v>
      </c>
      <c r="G55" s="116">
        <f t="shared" si="15"/>
        <v>0</v>
      </c>
      <c r="H55" s="116">
        <v>5.0000000000000002E-5</v>
      </c>
      <c r="I55" s="116">
        <f t="shared" si="16"/>
        <v>2.9999999999999997E-4</v>
      </c>
      <c r="J55" s="116">
        <v>0</v>
      </c>
      <c r="K55" s="116">
        <f t="shared" si="17"/>
        <v>0</v>
      </c>
      <c r="L55" s="106"/>
      <c r="M55" s="106"/>
      <c r="N55" s="106"/>
      <c r="O55" s="106"/>
      <c r="P55" s="106"/>
      <c r="Q55" s="106"/>
      <c r="R55" s="106"/>
      <c r="S55" s="106"/>
      <c r="T55" s="106"/>
      <c r="U55" s="106" t="s">
        <v>94</v>
      </c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</row>
    <row r="56" spans="1:50" outlineLevel="1" x14ac:dyDescent="0.2">
      <c r="A56" s="107">
        <v>43</v>
      </c>
      <c r="B56" s="107" t="s">
        <v>161</v>
      </c>
      <c r="C56" s="135" t="s">
        <v>162</v>
      </c>
      <c r="D56" s="111" t="s">
        <v>119</v>
      </c>
      <c r="E56" s="113">
        <v>2</v>
      </c>
      <c r="F56" s="115">
        <v>0</v>
      </c>
      <c r="G56" s="116">
        <f t="shared" si="15"/>
        <v>0</v>
      </c>
      <c r="H56" s="116">
        <v>7.0600000000000003E-3</v>
      </c>
      <c r="I56" s="116">
        <f t="shared" si="16"/>
        <v>1.4120000000000001E-2</v>
      </c>
      <c r="J56" s="116">
        <v>0</v>
      </c>
      <c r="K56" s="116">
        <f t="shared" si="17"/>
        <v>0</v>
      </c>
      <c r="L56" s="106"/>
      <c r="M56" s="106"/>
      <c r="N56" s="106"/>
      <c r="O56" s="106"/>
      <c r="P56" s="106"/>
      <c r="Q56" s="106"/>
      <c r="R56" s="106"/>
      <c r="S56" s="106"/>
      <c r="T56" s="106"/>
      <c r="U56" s="106" t="s">
        <v>94</v>
      </c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</row>
    <row r="57" spans="1:50" outlineLevel="1" x14ac:dyDescent="0.2">
      <c r="A57" s="107">
        <v>44</v>
      </c>
      <c r="B57" s="107" t="s">
        <v>163</v>
      </c>
      <c r="C57" s="135" t="s">
        <v>164</v>
      </c>
      <c r="D57" s="111" t="s">
        <v>124</v>
      </c>
      <c r="E57" s="113">
        <v>2</v>
      </c>
      <c r="F57" s="115">
        <v>0</v>
      </c>
      <c r="G57" s="116">
        <f t="shared" si="15"/>
        <v>0</v>
      </c>
      <c r="H57" s="116">
        <v>0</v>
      </c>
      <c r="I57" s="116">
        <f t="shared" si="16"/>
        <v>0</v>
      </c>
      <c r="J57" s="116">
        <v>0</v>
      </c>
      <c r="K57" s="116">
        <f t="shared" si="17"/>
        <v>0</v>
      </c>
      <c r="L57" s="106"/>
      <c r="M57" s="106"/>
      <c r="N57" s="106"/>
      <c r="O57" s="106"/>
      <c r="P57" s="106"/>
      <c r="Q57" s="106"/>
      <c r="R57" s="106"/>
      <c r="S57" s="106"/>
      <c r="T57" s="106"/>
      <c r="U57" s="106" t="s">
        <v>94</v>
      </c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</row>
    <row r="58" spans="1:50" outlineLevel="1" x14ac:dyDescent="0.2">
      <c r="A58" s="107">
        <v>45</v>
      </c>
      <c r="B58" s="107" t="s">
        <v>165</v>
      </c>
      <c r="C58" s="135" t="s">
        <v>166</v>
      </c>
      <c r="D58" s="111" t="s">
        <v>93</v>
      </c>
      <c r="E58" s="113">
        <v>12</v>
      </c>
      <c r="F58" s="115">
        <v>0</v>
      </c>
      <c r="G58" s="116">
        <f t="shared" si="15"/>
        <v>0</v>
      </c>
      <c r="H58" s="116">
        <v>0</v>
      </c>
      <c r="I58" s="116">
        <f t="shared" si="16"/>
        <v>0</v>
      </c>
      <c r="J58" s="116">
        <v>0</v>
      </c>
      <c r="K58" s="116">
        <f t="shared" si="17"/>
        <v>0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 t="s">
        <v>94</v>
      </c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</row>
    <row r="59" spans="1:50" ht="22.5" outlineLevel="1" x14ac:dyDescent="0.2">
      <c r="A59" s="107">
        <v>46</v>
      </c>
      <c r="B59" s="107" t="s">
        <v>167</v>
      </c>
      <c r="C59" s="135" t="s">
        <v>168</v>
      </c>
      <c r="D59" s="111" t="s">
        <v>93</v>
      </c>
      <c r="E59" s="113">
        <v>12</v>
      </c>
      <c r="F59" s="115">
        <v>0</v>
      </c>
      <c r="G59" s="116">
        <f t="shared" si="15"/>
        <v>0</v>
      </c>
      <c r="H59" s="116">
        <v>1.0000000000000001E-5</v>
      </c>
      <c r="I59" s="116">
        <f t="shared" si="16"/>
        <v>1.2E-4</v>
      </c>
      <c r="J59" s="116">
        <v>0</v>
      </c>
      <c r="K59" s="116">
        <f t="shared" si="17"/>
        <v>0</v>
      </c>
      <c r="L59" s="106"/>
      <c r="M59" s="106"/>
      <c r="N59" s="106"/>
      <c r="O59" s="106"/>
      <c r="P59" s="106"/>
      <c r="Q59" s="106"/>
      <c r="R59" s="106"/>
      <c r="S59" s="106"/>
      <c r="T59" s="106"/>
      <c r="U59" s="106" t="s">
        <v>94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</row>
    <row r="60" spans="1:50" outlineLevel="1" x14ac:dyDescent="0.2">
      <c r="A60" s="107">
        <v>47</v>
      </c>
      <c r="B60" s="107" t="s">
        <v>169</v>
      </c>
      <c r="C60" s="135" t="s">
        <v>170</v>
      </c>
      <c r="D60" s="111" t="s">
        <v>106</v>
      </c>
      <c r="E60" s="113">
        <v>1.721E-2</v>
      </c>
      <c r="F60" s="115">
        <v>0</v>
      </c>
      <c r="G60" s="116">
        <f t="shared" si="15"/>
        <v>0</v>
      </c>
      <c r="H60" s="116">
        <v>0</v>
      </c>
      <c r="I60" s="116">
        <f t="shared" si="16"/>
        <v>0</v>
      </c>
      <c r="J60" s="116">
        <v>0</v>
      </c>
      <c r="K60" s="116">
        <f t="shared" si="17"/>
        <v>0</v>
      </c>
      <c r="L60" s="106"/>
      <c r="M60" s="106"/>
      <c r="N60" s="106"/>
      <c r="O60" s="106"/>
      <c r="P60" s="106"/>
      <c r="Q60" s="106"/>
      <c r="R60" s="106"/>
      <c r="S60" s="106"/>
      <c r="T60" s="106"/>
      <c r="U60" s="106" t="s">
        <v>127</v>
      </c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</row>
    <row r="61" spans="1:50" x14ac:dyDescent="0.2">
      <c r="A61" s="108" t="s">
        <v>90</v>
      </c>
      <c r="B61" s="108" t="s">
        <v>64</v>
      </c>
      <c r="C61" s="136" t="s">
        <v>65</v>
      </c>
      <c r="D61" s="112"/>
      <c r="E61" s="114"/>
      <c r="F61" s="117"/>
      <c r="G61" s="117">
        <f>SUM(G62:G71)</f>
        <v>0</v>
      </c>
      <c r="H61" s="117"/>
      <c r="I61" s="117">
        <f>SUM(I62:I71)</f>
        <v>1.753E-2</v>
      </c>
      <c r="J61" s="117"/>
      <c r="K61" s="117">
        <f>SUM(K62:K71)</f>
        <v>0</v>
      </c>
      <c r="U61" t="s">
        <v>91</v>
      </c>
    </row>
    <row r="62" spans="1:50" outlineLevel="1" x14ac:dyDescent="0.2">
      <c r="A62" s="107">
        <v>48</v>
      </c>
      <c r="B62" s="107" t="s">
        <v>171</v>
      </c>
      <c r="C62" s="135" t="s">
        <v>172</v>
      </c>
      <c r="D62" s="111" t="s">
        <v>124</v>
      </c>
      <c r="E62" s="113">
        <v>1</v>
      </c>
      <c r="F62" s="115">
        <v>0</v>
      </c>
      <c r="G62" s="116">
        <f t="shared" ref="G62:G71" si="21">ROUND(E62*F62,2)</f>
        <v>0</v>
      </c>
      <c r="H62" s="116">
        <v>0.01</v>
      </c>
      <c r="I62" s="116">
        <f t="shared" ref="I62:I71" si="22">ROUND(E62*H62,5)</f>
        <v>0.01</v>
      </c>
      <c r="J62" s="116">
        <v>0</v>
      </c>
      <c r="K62" s="116">
        <f t="shared" ref="K62:K71" si="23">ROUND(E62*J62,5)</f>
        <v>0</v>
      </c>
      <c r="L62" s="106"/>
      <c r="M62" s="106"/>
      <c r="N62" s="106"/>
      <c r="O62" s="106"/>
      <c r="P62" s="106"/>
      <c r="Q62" s="106"/>
      <c r="R62" s="106"/>
      <c r="S62" s="106"/>
      <c r="T62" s="106"/>
      <c r="U62" s="106" t="s">
        <v>94</v>
      </c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</row>
    <row r="63" spans="1:50" outlineLevel="1" x14ac:dyDescent="0.2">
      <c r="A63" s="107">
        <v>49</v>
      </c>
      <c r="B63" s="107" t="s">
        <v>277</v>
      </c>
      <c r="C63" s="107" t="s">
        <v>278</v>
      </c>
      <c r="D63" s="135" t="s">
        <v>279</v>
      </c>
      <c r="E63" s="113">
        <v>16</v>
      </c>
      <c r="F63" s="115">
        <v>0</v>
      </c>
      <c r="G63" s="116">
        <f t="shared" si="21"/>
        <v>0</v>
      </c>
      <c r="H63" s="116">
        <v>0</v>
      </c>
      <c r="I63" s="116">
        <f t="shared" si="22"/>
        <v>0</v>
      </c>
      <c r="J63" s="116">
        <v>0</v>
      </c>
      <c r="K63" s="116">
        <f t="shared" si="23"/>
        <v>0</v>
      </c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</row>
    <row r="64" spans="1:50" outlineLevel="1" x14ac:dyDescent="0.2">
      <c r="A64" s="107">
        <v>50</v>
      </c>
      <c r="B64" s="107" t="s">
        <v>173</v>
      </c>
      <c r="C64" s="135" t="s">
        <v>174</v>
      </c>
      <c r="D64" s="111" t="s">
        <v>119</v>
      </c>
      <c r="E64" s="113">
        <v>1</v>
      </c>
      <c r="F64" s="115">
        <v>0</v>
      </c>
      <c r="G64" s="116">
        <f t="shared" si="21"/>
        <v>0</v>
      </c>
      <c r="H64" s="116">
        <v>4.0000000000000001E-3</v>
      </c>
      <c r="I64" s="116">
        <f t="shared" si="22"/>
        <v>4.0000000000000001E-3</v>
      </c>
      <c r="J64" s="116">
        <v>0</v>
      </c>
      <c r="K64" s="116">
        <f t="shared" si="23"/>
        <v>0</v>
      </c>
      <c r="L64" s="106"/>
      <c r="M64" s="106"/>
      <c r="N64" s="106"/>
      <c r="O64" s="106"/>
      <c r="P64" s="106"/>
      <c r="Q64" s="106"/>
      <c r="R64" s="106"/>
      <c r="S64" s="106"/>
      <c r="T64" s="106"/>
      <c r="U64" s="106" t="s">
        <v>144</v>
      </c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</row>
    <row r="65" spans="1:50" outlineLevel="1" x14ac:dyDescent="0.2">
      <c r="A65" s="107">
        <v>51</v>
      </c>
      <c r="B65" s="107" t="s">
        <v>175</v>
      </c>
      <c r="C65" s="135" t="s">
        <v>176</v>
      </c>
      <c r="D65" s="111" t="s">
        <v>119</v>
      </c>
      <c r="E65" s="113">
        <v>1</v>
      </c>
      <c r="F65" s="115">
        <v>0</v>
      </c>
      <c r="G65" s="116">
        <f t="shared" si="21"/>
        <v>0</v>
      </c>
      <c r="H65" s="116">
        <v>2E-3</v>
      </c>
      <c r="I65" s="116">
        <f t="shared" si="22"/>
        <v>2E-3</v>
      </c>
      <c r="J65" s="116">
        <v>0</v>
      </c>
      <c r="K65" s="116">
        <f t="shared" si="23"/>
        <v>0</v>
      </c>
      <c r="L65" s="106"/>
      <c r="M65" s="106"/>
      <c r="N65" s="106"/>
      <c r="O65" s="106"/>
      <c r="P65" s="106"/>
      <c r="Q65" s="106"/>
      <c r="R65" s="106"/>
      <c r="S65" s="106"/>
      <c r="T65" s="106"/>
      <c r="U65" s="106" t="s">
        <v>94</v>
      </c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</row>
    <row r="66" spans="1:50" outlineLevel="1" x14ac:dyDescent="0.2">
      <c r="A66" s="107">
        <v>52</v>
      </c>
      <c r="B66" s="107" t="s">
        <v>177</v>
      </c>
      <c r="C66" s="135" t="s">
        <v>178</v>
      </c>
      <c r="D66" s="111" t="s">
        <v>124</v>
      </c>
      <c r="E66" s="113">
        <v>1</v>
      </c>
      <c r="F66" s="115">
        <v>0</v>
      </c>
      <c r="G66" s="116">
        <f t="shared" si="21"/>
        <v>0</v>
      </c>
      <c r="H66" s="116">
        <v>1.2999999999999999E-4</v>
      </c>
      <c r="I66" s="116">
        <f t="shared" si="22"/>
        <v>1.2999999999999999E-4</v>
      </c>
      <c r="J66" s="116">
        <v>0</v>
      </c>
      <c r="K66" s="116">
        <f t="shared" si="23"/>
        <v>0</v>
      </c>
      <c r="L66" s="106"/>
      <c r="M66" s="106"/>
      <c r="N66" s="106"/>
      <c r="O66" s="106"/>
      <c r="P66" s="106"/>
      <c r="Q66" s="106"/>
      <c r="R66" s="106"/>
      <c r="S66" s="106"/>
      <c r="T66" s="106"/>
      <c r="U66" s="106" t="s">
        <v>94</v>
      </c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</row>
    <row r="67" spans="1:50" outlineLevel="1" x14ac:dyDescent="0.2">
      <c r="A67" s="107">
        <v>53</v>
      </c>
      <c r="B67" s="107" t="s">
        <v>179</v>
      </c>
      <c r="C67" s="135" t="s">
        <v>180</v>
      </c>
      <c r="D67" s="111" t="s">
        <v>124</v>
      </c>
      <c r="E67" s="113">
        <v>1</v>
      </c>
      <c r="F67" s="115">
        <v>0</v>
      </c>
      <c r="G67" s="116">
        <f t="shared" si="21"/>
        <v>0</v>
      </c>
      <c r="H67" s="116">
        <v>1.4E-3</v>
      </c>
      <c r="I67" s="116">
        <f t="shared" si="22"/>
        <v>1.4E-3</v>
      </c>
      <c r="J67" s="116">
        <v>0</v>
      </c>
      <c r="K67" s="116">
        <f t="shared" si="23"/>
        <v>0</v>
      </c>
      <c r="L67" s="106"/>
      <c r="M67" s="106"/>
      <c r="N67" s="106"/>
      <c r="O67" s="106"/>
      <c r="P67" s="106"/>
      <c r="Q67" s="106"/>
      <c r="R67" s="106"/>
      <c r="S67" s="106"/>
      <c r="T67" s="106"/>
      <c r="U67" s="106" t="s">
        <v>94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</row>
    <row r="68" spans="1:50" outlineLevel="1" x14ac:dyDescent="0.2">
      <c r="A68" s="107">
        <v>54</v>
      </c>
      <c r="B68" s="107" t="s">
        <v>181</v>
      </c>
      <c r="C68" s="135" t="s">
        <v>182</v>
      </c>
      <c r="D68" s="111" t="s">
        <v>124</v>
      </c>
      <c r="E68" s="113">
        <v>1</v>
      </c>
      <c r="F68" s="115">
        <v>0</v>
      </c>
      <c r="G68" s="116">
        <f t="shared" si="21"/>
        <v>0</v>
      </c>
      <c r="H68" s="116">
        <v>0</v>
      </c>
      <c r="I68" s="116">
        <f t="shared" si="22"/>
        <v>0</v>
      </c>
      <c r="J68" s="116">
        <v>0</v>
      </c>
      <c r="K68" s="116">
        <f t="shared" si="23"/>
        <v>0</v>
      </c>
      <c r="L68" s="106"/>
      <c r="M68" s="106"/>
      <c r="N68" s="106"/>
      <c r="O68" s="106"/>
      <c r="P68" s="106"/>
      <c r="Q68" s="106"/>
      <c r="R68" s="106"/>
      <c r="S68" s="106"/>
      <c r="T68" s="106"/>
      <c r="U68" s="106" t="s">
        <v>144</v>
      </c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</row>
    <row r="69" spans="1:50" ht="22.5" outlineLevel="1" x14ac:dyDescent="0.2">
      <c r="A69" s="107">
        <v>55</v>
      </c>
      <c r="B69" s="107" t="s">
        <v>183</v>
      </c>
      <c r="C69" s="135" t="s">
        <v>184</v>
      </c>
      <c r="D69" s="111" t="s">
        <v>124</v>
      </c>
      <c r="E69" s="113">
        <v>1</v>
      </c>
      <c r="F69" s="115">
        <v>0</v>
      </c>
      <c r="G69" s="116">
        <f t="shared" si="21"/>
        <v>0</v>
      </c>
      <c r="H69" s="116">
        <v>0</v>
      </c>
      <c r="I69" s="116">
        <f t="shared" si="22"/>
        <v>0</v>
      </c>
      <c r="J69" s="116">
        <v>0</v>
      </c>
      <c r="K69" s="116">
        <f t="shared" si="23"/>
        <v>0</v>
      </c>
      <c r="L69" s="106"/>
      <c r="M69" s="106"/>
      <c r="N69" s="106"/>
      <c r="O69" s="106"/>
      <c r="P69" s="106"/>
      <c r="Q69" s="106"/>
      <c r="R69" s="106"/>
      <c r="S69" s="106"/>
      <c r="T69" s="106"/>
      <c r="U69" s="106" t="s">
        <v>144</v>
      </c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</row>
    <row r="70" spans="1:50" outlineLevel="1" x14ac:dyDescent="0.2">
      <c r="A70" s="107">
        <v>56</v>
      </c>
      <c r="B70" s="107" t="s">
        <v>185</v>
      </c>
      <c r="C70" s="135" t="s">
        <v>186</v>
      </c>
      <c r="D70" s="111" t="s">
        <v>124</v>
      </c>
      <c r="E70" s="113">
        <v>1</v>
      </c>
      <c r="F70" s="115">
        <v>0</v>
      </c>
      <c r="G70" s="116">
        <f t="shared" si="21"/>
        <v>0</v>
      </c>
      <c r="H70" s="116">
        <v>0</v>
      </c>
      <c r="I70" s="116">
        <f t="shared" si="22"/>
        <v>0</v>
      </c>
      <c r="J70" s="116">
        <v>0</v>
      </c>
      <c r="K70" s="116">
        <f t="shared" si="23"/>
        <v>0</v>
      </c>
      <c r="L70" s="106"/>
      <c r="M70" s="106"/>
      <c r="N70" s="106"/>
      <c r="O70" s="106"/>
      <c r="P70" s="106"/>
      <c r="Q70" s="106"/>
      <c r="R70" s="106"/>
      <c r="S70" s="106"/>
      <c r="T70" s="106"/>
      <c r="U70" s="106" t="s">
        <v>144</v>
      </c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</row>
    <row r="71" spans="1:50" ht="22.5" outlineLevel="1" x14ac:dyDescent="0.2">
      <c r="A71" s="107">
        <v>57</v>
      </c>
      <c r="B71" s="107" t="s">
        <v>187</v>
      </c>
      <c r="C71" s="135" t="s">
        <v>188</v>
      </c>
      <c r="D71" s="111" t="s">
        <v>106</v>
      </c>
      <c r="E71" s="113">
        <v>1.77E-2</v>
      </c>
      <c r="F71" s="115">
        <v>0</v>
      </c>
      <c r="G71" s="116">
        <f t="shared" si="21"/>
        <v>0</v>
      </c>
      <c r="H71" s="116">
        <v>0</v>
      </c>
      <c r="I71" s="116">
        <f t="shared" si="22"/>
        <v>0</v>
      </c>
      <c r="J71" s="116">
        <v>0</v>
      </c>
      <c r="K71" s="116">
        <f t="shared" si="23"/>
        <v>0</v>
      </c>
      <c r="L71" s="106"/>
      <c r="M71" s="106"/>
      <c r="N71" s="106"/>
      <c r="O71" s="106"/>
      <c r="P71" s="106"/>
      <c r="Q71" s="106"/>
      <c r="R71" s="106"/>
      <c r="S71" s="106"/>
      <c r="T71" s="106"/>
      <c r="U71" s="106" t="s">
        <v>144</v>
      </c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</row>
    <row r="72" spans="1:50" outlineLevel="1" x14ac:dyDescent="0.2">
      <c r="A72" s="108" t="s">
        <v>90</v>
      </c>
      <c r="B72" s="108" t="s">
        <v>66</v>
      </c>
      <c r="C72" s="136" t="s">
        <v>67</v>
      </c>
      <c r="D72" s="112"/>
      <c r="E72" s="114"/>
      <c r="F72" s="117"/>
      <c r="G72" s="117">
        <f>SUM(G73:G74)</f>
        <v>0</v>
      </c>
      <c r="H72" s="117"/>
      <c r="I72" s="117">
        <f>SUM(I73:I74)</f>
        <v>1</v>
      </c>
      <c r="J72" s="117"/>
      <c r="K72" s="117">
        <f>SUM(K73:K74)</f>
        <v>1</v>
      </c>
      <c r="L72" s="106"/>
      <c r="M72" s="106"/>
      <c r="N72" s="106"/>
      <c r="O72" s="106"/>
      <c r="P72" s="106"/>
      <c r="Q72" s="106"/>
      <c r="R72" s="106"/>
      <c r="S72" s="106"/>
      <c r="T72" s="106"/>
      <c r="U72" s="106" t="s">
        <v>127</v>
      </c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</row>
    <row r="73" spans="1:50" ht="22.5" x14ac:dyDescent="0.2">
      <c r="A73" s="107">
        <v>58</v>
      </c>
      <c r="B73" s="107" t="s">
        <v>189</v>
      </c>
      <c r="C73" s="135" t="s">
        <v>190</v>
      </c>
      <c r="D73" s="111" t="s">
        <v>191</v>
      </c>
      <c r="E73" s="113">
        <v>1</v>
      </c>
      <c r="F73" s="115">
        <v>0</v>
      </c>
      <c r="G73" s="116">
        <f>ROUND(E73*F73,2)</f>
        <v>0</v>
      </c>
      <c r="H73" s="116">
        <v>0</v>
      </c>
      <c r="I73" s="116">
        <f>ROUND(E73*H73,5)</f>
        <v>0</v>
      </c>
      <c r="J73" s="116">
        <v>0</v>
      </c>
      <c r="K73" s="116">
        <f>ROUND(E73*J73,5)</f>
        <v>0</v>
      </c>
      <c r="U73" t="s">
        <v>91</v>
      </c>
    </row>
    <row r="74" spans="1:50" ht="33.75" x14ac:dyDescent="0.2">
      <c r="A74" s="107">
        <v>59</v>
      </c>
      <c r="B74" s="107" t="s">
        <v>280</v>
      </c>
      <c r="C74" s="135" t="s">
        <v>281</v>
      </c>
      <c r="D74" s="111" t="s">
        <v>276</v>
      </c>
      <c r="E74" s="113">
        <v>1</v>
      </c>
      <c r="F74" s="115">
        <v>0</v>
      </c>
      <c r="G74" s="116">
        <f>ROUND(E74*F74,2)</f>
        <v>0</v>
      </c>
      <c r="H74" s="116">
        <v>1</v>
      </c>
      <c r="I74" s="116">
        <f>ROUND(E74*H74,5)</f>
        <v>1</v>
      </c>
      <c r="J74" s="116">
        <v>1</v>
      </c>
      <c r="K74" s="116">
        <f>ROUND(E74*J74,5)</f>
        <v>1</v>
      </c>
    </row>
    <row r="75" spans="1:50" outlineLevel="1" x14ac:dyDescent="0.2">
      <c r="A75" s="108" t="s">
        <v>90</v>
      </c>
      <c r="B75" s="108" t="s">
        <v>68</v>
      </c>
      <c r="C75" s="136" t="s">
        <v>69</v>
      </c>
      <c r="D75" s="112"/>
      <c r="E75" s="114"/>
      <c r="F75" s="117"/>
      <c r="G75" s="117">
        <f>SUM(G76:G89)</f>
        <v>0</v>
      </c>
      <c r="H75" s="117"/>
      <c r="I75" s="117">
        <f>SUM(I76:I89)</f>
        <v>0.13263000000000003</v>
      </c>
      <c r="J75" s="117"/>
      <c r="K75" s="117">
        <f>SUM(K76:K89)</f>
        <v>0</v>
      </c>
      <c r="L75" s="106"/>
      <c r="M75" s="106"/>
      <c r="N75" s="106"/>
      <c r="O75" s="106"/>
      <c r="P75" s="106"/>
      <c r="Q75" s="106"/>
      <c r="R75" s="106"/>
      <c r="S75" s="106"/>
      <c r="T75" s="106"/>
      <c r="U75" s="106" t="s">
        <v>94</v>
      </c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</row>
    <row r="76" spans="1:50" ht="22.5" x14ac:dyDescent="0.2">
      <c r="A76" s="107">
        <v>60</v>
      </c>
      <c r="B76" s="107" t="s">
        <v>192</v>
      </c>
      <c r="C76" s="135" t="s">
        <v>193</v>
      </c>
      <c r="D76" s="111" t="s">
        <v>109</v>
      </c>
      <c r="E76" s="113">
        <v>2.85</v>
      </c>
      <c r="F76" s="115">
        <v>0</v>
      </c>
      <c r="G76" s="116">
        <f t="shared" ref="G76:G89" si="24">ROUND(E76*F76,2)</f>
        <v>0</v>
      </c>
      <c r="H76" s="116">
        <v>0</v>
      </c>
      <c r="I76" s="116">
        <f t="shared" ref="I76:I89" si="25">ROUND(E76*H76,5)</f>
        <v>0</v>
      </c>
      <c r="J76" s="116">
        <v>0</v>
      </c>
      <c r="K76" s="116">
        <f t="shared" ref="K76:K89" si="26">ROUND(E76*J76,5)</f>
        <v>0</v>
      </c>
      <c r="U76" t="s">
        <v>91</v>
      </c>
    </row>
    <row r="77" spans="1:50" x14ac:dyDescent="0.2">
      <c r="A77" s="107">
        <v>61</v>
      </c>
      <c r="B77" s="107" t="s">
        <v>282</v>
      </c>
      <c r="C77" s="135" t="s">
        <v>283</v>
      </c>
      <c r="D77" s="111" t="s">
        <v>109</v>
      </c>
      <c r="E77" s="113">
        <v>13</v>
      </c>
      <c r="F77" s="115">
        <v>0</v>
      </c>
      <c r="G77" s="116">
        <f t="shared" ref="G77:G82" si="27">ROUND(E77*F77,2)</f>
        <v>0</v>
      </c>
      <c r="H77" s="116">
        <v>0</v>
      </c>
      <c r="I77" s="116">
        <f t="shared" ref="I77:I82" si="28">ROUND(E77*H77,5)</f>
        <v>0</v>
      </c>
      <c r="J77" s="116">
        <v>0</v>
      </c>
      <c r="K77" s="116">
        <f t="shared" ref="K77:K82" si="29">ROUND(E77*J77,5)</f>
        <v>0</v>
      </c>
    </row>
    <row r="78" spans="1:50" ht="22.5" x14ac:dyDescent="0.2">
      <c r="A78" s="107">
        <v>62</v>
      </c>
      <c r="B78" s="107" t="s">
        <v>284</v>
      </c>
      <c r="C78" s="135" t="s">
        <v>285</v>
      </c>
      <c r="D78" s="111" t="s">
        <v>242</v>
      </c>
      <c r="E78" s="113">
        <v>1</v>
      </c>
      <c r="F78" s="115">
        <v>0</v>
      </c>
      <c r="G78" s="116">
        <f t="shared" si="27"/>
        <v>0</v>
      </c>
      <c r="H78" s="116">
        <v>0</v>
      </c>
      <c r="I78" s="116">
        <f t="shared" si="28"/>
        <v>0</v>
      </c>
      <c r="J78" s="116">
        <v>0</v>
      </c>
      <c r="K78" s="116">
        <f t="shared" si="29"/>
        <v>0</v>
      </c>
    </row>
    <row r="79" spans="1:50" x14ac:dyDescent="0.2">
      <c r="A79" s="107">
        <v>63</v>
      </c>
      <c r="B79" s="107" t="s">
        <v>286</v>
      </c>
      <c r="C79" s="135" t="s">
        <v>287</v>
      </c>
      <c r="D79" s="111" t="s">
        <v>109</v>
      </c>
      <c r="E79" s="113">
        <v>14.5</v>
      </c>
      <c r="F79" s="115">
        <v>0</v>
      </c>
      <c r="G79" s="116">
        <f t="shared" si="27"/>
        <v>0</v>
      </c>
      <c r="H79" s="116">
        <v>0</v>
      </c>
      <c r="I79" s="116">
        <f t="shared" si="28"/>
        <v>0</v>
      </c>
      <c r="J79" s="116">
        <v>0</v>
      </c>
      <c r="K79" s="116">
        <f t="shared" si="29"/>
        <v>0</v>
      </c>
    </row>
    <row r="80" spans="1:50" ht="22.5" x14ac:dyDescent="0.2">
      <c r="A80" s="107">
        <v>64</v>
      </c>
      <c r="B80" s="107" t="s">
        <v>288</v>
      </c>
      <c r="C80" s="135" t="s">
        <v>289</v>
      </c>
      <c r="D80" s="111" t="s">
        <v>109</v>
      </c>
      <c r="E80" s="113">
        <v>11.65</v>
      </c>
      <c r="F80" s="115">
        <v>0</v>
      </c>
      <c r="G80" s="116">
        <f t="shared" si="27"/>
        <v>0</v>
      </c>
      <c r="H80" s="116">
        <v>3.16E-3</v>
      </c>
      <c r="I80" s="116">
        <f t="shared" si="28"/>
        <v>3.6810000000000002E-2</v>
      </c>
      <c r="J80" s="116">
        <v>0</v>
      </c>
      <c r="K80" s="116">
        <f t="shared" si="29"/>
        <v>0</v>
      </c>
    </row>
    <row r="81" spans="1:50" x14ac:dyDescent="0.2">
      <c r="A81" s="107">
        <v>65</v>
      </c>
      <c r="B81" s="107" t="s">
        <v>290</v>
      </c>
      <c r="C81" s="135" t="s">
        <v>291</v>
      </c>
      <c r="D81" s="111" t="s">
        <v>93</v>
      </c>
      <c r="E81" s="113">
        <v>12.6</v>
      </c>
      <c r="F81" s="115">
        <v>0</v>
      </c>
      <c r="G81" s="116">
        <f t="shared" si="27"/>
        <v>0</v>
      </c>
      <c r="H81" s="116">
        <v>0</v>
      </c>
      <c r="I81" s="116">
        <f t="shared" si="28"/>
        <v>0</v>
      </c>
      <c r="J81" s="116">
        <v>0</v>
      </c>
      <c r="K81" s="116">
        <f t="shared" si="29"/>
        <v>0</v>
      </c>
    </row>
    <row r="82" spans="1:50" x14ac:dyDescent="0.2">
      <c r="A82" s="107">
        <v>66</v>
      </c>
      <c r="B82" s="107" t="s">
        <v>292</v>
      </c>
      <c r="C82" s="135" t="s">
        <v>293</v>
      </c>
      <c r="D82" s="111" t="s">
        <v>276</v>
      </c>
      <c r="E82" s="113">
        <v>1</v>
      </c>
      <c r="F82" s="115">
        <v>0</v>
      </c>
      <c r="G82" s="116">
        <f t="shared" si="27"/>
        <v>0</v>
      </c>
      <c r="H82" s="116">
        <v>0</v>
      </c>
      <c r="I82" s="116">
        <f t="shared" si="28"/>
        <v>0</v>
      </c>
      <c r="J82" s="116">
        <v>0</v>
      </c>
      <c r="K82" s="116">
        <f t="shared" si="29"/>
        <v>0</v>
      </c>
    </row>
    <row r="83" spans="1:50" outlineLevel="1" x14ac:dyDescent="0.2">
      <c r="A83" s="107">
        <v>67</v>
      </c>
      <c r="B83" s="107" t="s">
        <v>194</v>
      </c>
      <c r="C83" s="135" t="s">
        <v>195</v>
      </c>
      <c r="D83" s="111" t="s">
        <v>109</v>
      </c>
      <c r="E83" s="113">
        <v>2.85</v>
      </c>
      <c r="F83" s="115">
        <v>0</v>
      </c>
      <c r="G83" s="116">
        <f t="shared" si="24"/>
        <v>0</v>
      </c>
      <c r="H83" s="116">
        <v>2.1000000000000001E-4</v>
      </c>
      <c r="I83" s="116">
        <f t="shared" si="25"/>
        <v>5.9999999999999995E-4</v>
      </c>
      <c r="J83" s="116">
        <v>0</v>
      </c>
      <c r="K83" s="116">
        <f t="shared" si="26"/>
        <v>0</v>
      </c>
      <c r="L83" s="106"/>
      <c r="M83" s="106"/>
      <c r="N83" s="106"/>
      <c r="O83" s="106"/>
      <c r="P83" s="106"/>
      <c r="Q83" s="106"/>
      <c r="R83" s="106"/>
      <c r="S83" s="106"/>
      <c r="T83" s="106"/>
      <c r="U83" s="106" t="s">
        <v>94</v>
      </c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</row>
    <row r="84" spans="1:50" ht="22.5" outlineLevel="1" x14ac:dyDescent="0.2">
      <c r="A84" s="107">
        <v>68</v>
      </c>
      <c r="B84" s="107" t="s">
        <v>196</v>
      </c>
      <c r="C84" s="135" t="s">
        <v>248</v>
      </c>
      <c r="D84" s="111" t="s">
        <v>109</v>
      </c>
      <c r="E84" s="113">
        <v>2.85</v>
      </c>
      <c r="F84" s="115">
        <v>0</v>
      </c>
      <c r="G84" s="116">
        <f t="shared" si="24"/>
        <v>0</v>
      </c>
      <c r="H84" s="116">
        <v>9.5200000000000007E-3</v>
      </c>
      <c r="I84" s="116">
        <f t="shared" si="25"/>
        <v>2.7130000000000001E-2</v>
      </c>
      <c r="J84" s="116">
        <v>0</v>
      </c>
      <c r="K84" s="116">
        <f t="shared" si="26"/>
        <v>0</v>
      </c>
      <c r="L84" s="106"/>
      <c r="M84" s="106"/>
      <c r="N84" s="106"/>
      <c r="O84" s="106"/>
      <c r="P84" s="106"/>
      <c r="Q84" s="106"/>
      <c r="R84" s="106"/>
      <c r="S84" s="106"/>
      <c r="T84" s="106"/>
      <c r="U84" s="106" t="s">
        <v>94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</row>
    <row r="85" spans="1:50" outlineLevel="1" x14ac:dyDescent="0.2">
      <c r="A85" s="107">
        <v>69</v>
      </c>
      <c r="B85" s="107" t="s">
        <v>197</v>
      </c>
      <c r="C85" s="135" t="s">
        <v>198</v>
      </c>
      <c r="D85" s="111" t="s">
        <v>109</v>
      </c>
      <c r="E85" s="113">
        <v>3.1350000000000002</v>
      </c>
      <c r="F85" s="115">
        <v>0</v>
      </c>
      <c r="G85" s="116">
        <f t="shared" si="24"/>
        <v>0</v>
      </c>
      <c r="H85" s="116">
        <v>2.1600000000000001E-2</v>
      </c>
      <c r="I85" s="116">
        <f t="shared" si="25"/>
        <v>6.7720000000000002E-2</v>
      </c>
      <c r="J85" s="116">
        <v>0</v>
      </c>
      <c r="K85" s="116">
        <f t="shared" si="26"/>
        <v>0</v>
      </c>
      <c r="L85" s="106"/>
      <c r="M85" s="106"/>
      <c r="N85" s="106"/>
      <c r="O85" s="106"/>
      <c r="P85" s="106"/>
      <c r="Q85" s="106"/>
      <c r="R85" s="106"/>
      <c r="S85" s="106"/>
      <c r="T85" s="106"/>
      <c r="U85" s="106" t="s">
        <v>94</v>
      </c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</row>
    <row r="86" spans="1:50" outlineLevel="1" x14ac:dyDescent="0.2">
      <c r="A86" s="107">
        <v>70</v>
      </c>
      <c r="B86" s="107" t="s">
        <v>199</v>
      </c>
      <c r="C86" s="135" t="s">
        <v>200</v>
      </c>
      <c r="D86" s="111" t="s">
        <v>93</v>
      </c>
      <c r="E86" s="113">
        <v>3.4</v>
      </c>
      <c r="F86" s="115">
        <v>0</v>
      </c>
      <c r="G86" s="116">
        <f t="shared" si="24"/>
        <v>0</v>
      </c>
      <c r="H86" s="116">
        <v>4.0000000000000003E-5</v>
      </c>
      <c r="I86" s="116">
        <f t="shared" si="25"/>
        <v>1.3999999999999999E-4</v>
      </c>
      <c r="J86" s="116">
        <v>0</v>
      </c>
      <c r="K86" s="116">
        <f t="shared" si="26"/>
        <v>0</v>
      </c>
      <c r="L86" s="106"/>
      <c r="M86" s="106"/>
      <c r="N86" s="106"/>
      <c r="O86" s="106"/>
      <c r="P86" s="106"/>
      <c r="Q86" s="106"/>
      <c r="R86" s="106"/>
      <c r="S86" s="106"/>
      <c r="T86" s="106"/>
      <c r="U86" s="106" t="s">
        <v>144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</row>
    <row r="87" spans="1:50" ht="22.5" outlineLevel="1" x14ac:dyDescent="0.2">
      <c r="A87" s="107">
        <v>71</v>
      </c>
      <c r="B87" s="107" t="s">
        <v>201</v>
      </c>
      <c r="C87" s="135" t="s">
        <v>202</v>
      </c>
      <c r="D87" s="111" t="s">
        <v>109</v>
      </c>
      <c r="E87" s="113">
        <v>2.85</v>
      </c>
      <c r="F87" s="115">
        <v>0</v>
      </c>
      <c r="G87" s="116">
        <f t="shared" si="24"/>
        <v>0</v>
      </c>
      <c r="H87" s="116">
        <v>0</v>
      </c>
      <c r="I87" s="116">
        <f t="shared" si="25"/>
        <v>0</v>
      </c>
      <c r="J87" s="116">
        <v>0</v>
      </c>
      <c r="K87" s="116">
        <f t="shared" si="26"/>
        <v>0</v>
      </c>
      <c r="L87" s="106"/>
      <c r="M87" s="106"/>
      <c r="N87" s="106"/>
      <c r="O87" s="106"/>
      <c r="P87" s="106"/>
      <c r="Q87" s="106"/>
      <c r="R87" s="106"/>
      <c r="S87" s="106"/>
      <c r="T87" s="106"/>
      <c r="U87" s="106" t="s">
        <v>94</v>
      </c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</row>
    <row r="88" spans="1:50" outlineLevel="1" x14ac:dyDescent="0.2">
      <c r="A88" s="107">
        <v>72</v>
      </c>
      <c r="B88" s="107" t="s">
        <v>203</v>
      </c>
      <c r="C88" s="135" t="s">
        <v>204</v>
      </c>
      <c r="D88" s="111" t="s">
        <v>109</v>
      </c>
      <c r="E88" s="113">
        <v>2.85</v>
      </c>
      <c r="F88" s="115">
        <v>0</v>
      </c>
      <c r="G88" s="116">
        <f t="shared" si="24"/>
        <v>0</v>
      </c>
      <c r="H88" s="116">
        <v>8.0000000000000007E-5</v>
      </c>
      <c r="I88" s="116">
        <f t="shared" si="25"/>
        <v>2.3000000000000001E-4</v>
      </c>
      <c r="J88" s="116">
        <v>0</v>
      </c>
      <c r="K88" s="116">
        <f t="shared" si="26"/>
        <v>0</v>
      </c>
      <c r="L88" s="106"/>
      <c r="M88" s="106"/>
      <c r="N88" s="106"/>
      <c r="O88" s="106"/>
      <c r="P88" s="106"/>
      <c r="Q88" s="106"/>
      <c r="R88" s="106"/>
      <c r="S88" s="106"/>
      <c r="T88" s="106"/>
      <c r="U88" s="106" t="s">
        <v>94</v>
      </c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</row>
    <row r="89" spans="1:50" outlineLevel="1" x14ac:dyDescent="0.2">
      <c r="A89" s="107">
        <v>73</v>
      </c>
      <c r="B89" s="107" t="s">
        <v>205</v>
      </c>
      <c r="C89" s="135" t="s">
        <v>206</v>
      </c>
      <c r="D89" s="111" t="s">
        <v>106</v>
      </c>
      <c r="E89" s="113">
        <v>9.5810000000000006E-2</v>
      </c>
      <c r="F89" s="115">
        <v>0</v>
      </c>
      <c r="G89" s="116">
        <f t="shared" si="24"/>
        <v>0</v>
      </c>
      <c r="H89" s="116">
        <v>0</v>
      </c>
      <c r="I89" s="116">
        <f t="shared" si="25"/>
        <v>0</v>
      </c>
      <c r="J89" s="116">
        <v>0</v>
      </c>
      <c r="K89" s="116">
        <f t="shared" si="26"/>
        <v>0</v>
      </c>
      <c r="L89" s="106"/>
      <c r="M89" s="106"/>
      <c r="N89" s="106"/>
      <c r="O89" s="106"/>
      <c r="P89" s="106"/>
      <c r="Q89" s="106"/>
      <c r="R89" s="106"/>
      <c r="S89" s="106"/>
      <c r="T89" s="106"/>
      <c r="U89" s="106" t="s">
        <v>94</v>
      </c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</row>
    <row r="90" spans="1:50" outlineLevel="1" x14ac:dyDescent="0.2">
      <c r="A90" s="108" t="s">
        <v>90</v>
      </c>
      <c r="B90" s="108" t="s">
        <v>70</v>
      </c>
      <c r="C90" s="136" t="s">
        <v>71</v>
      </c>
      <c r="D90" s="112"/>
      <c r="E90" s="114"/>
      <c r="F90" s="117"/>
      <c r="G90" s="117">
        <f>SUM(G91:G102)</f>
        <v>0</v>
      </c>
      <c r="H90" s="117"/>
      <c r="I90" s="117">
        <f>SUM(I91:I102)</f>
        <v>0.17530999999999999</v>
      </c>
      <c r="J90" s="117"/>
      <c r="K90" s="117">
        <f>SUM(K91:K102)</f>
        <v>0</v>
      </c>
      <c r="L90" s="106"/>
      <c r="M90" s="106"/>
      <c r="N90" s="106"/>
      <c r="O90" s="106"/>
      <c r="P90" s="106"/>
      <c r="Q90" s="106"/>
      <c r="R90" s="106"/>
      <c r="S90" s="106"/>
      <c r="T90" s="106"/>
      <c r="U90" s="106" t="s">
        <v>127</v>
      </c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</row>
    <row r="91" spans="1:50" x14ac:dyDescent="0.2">
      <c r="A91" s="107">
        <v>74</v>
      </c>
      <c r="B91" s="107" t="s">
        <v>207</v>
      </c>
      <c r="C91" s="135" t="s">
        <v>208</v>
      </c>
      <c r="D91" s="111" t="s">
        <v>109</v>
      </c>
      <c r="E91" s="113">
        <v>1.5</v>
      </c>
      <c r="F91" s="115">
        <v>0</v>
      </c>
      <c r="G91" s="116">
        <f>ROUND(E91*F91,2)</f>
        <v>0</v>
      </c>
      <c r="H91" s="116">
        <v>2.1000000000000001E-4</v>
      </c>
      <c r="I91" s="116">
        <f>ROUND(E91*H91,5)</f>
        <v>3.2000000000000003E-4</v>
      </c>
      <c r="J91" s="116">
        <v>0</v>
      </c>
      <c r="K91" s="116">
        <f>ROUND(E91*J91,5)</f>
        <v>0</v>
      </c>
      <c r="U91" t="s">
        <v>91</v>
      </c>
    </row>
    <row r="92" spans="1:50" x14ac:dyDescent="0.2">
      <c r="A92" s="107">
        <v>75</v>
      </c>
      <c r="B92" s="107" t="s">
        <v>294</v>
      </c>
      <c r="C92" s="135" t="s">
        <v>295</v>
      </c>
      <c r="D92" s="111" t="s">
        <v>109</v>
      </c>
      <c r="E92" s="113">
        <v>40</v>
      </c>
      <c r="F92" s="115">
        <v>0</v>
      </c>
      <c r="G92" s="116">
        <f t="shared" ref="G92:G98" si="30">ROUND(E92*F92,2)</f>
        <v>0</v>
      </c>
      <c r="H92" s="116">
        <v>2.1000000000000001E-4</v>
      </c>
      <c r="I92" s="116">
        <f t="shared" ref="I92:I98" si="31">ROUND(E92*H92,5)</f>
        <v>8.3999999999999995E-3</v>
      </c>
      <c r="J92" s="116">
        <v>0</v>
      </c>
      <c r="K92" s="116">
        <f t="shared" ref="K92:K98" si="32">ROUND(E92*J92,5)</f>
        <v>0</v>
      </c>
    </row>
    <row r="93" spans="1:50" x14ac:dyDescent="0.2">
      <c r="A93" s="107">
        <v>76</v>
      </c>
      <c r="B93" s="107" t="s">
        <v>296</v>
      </c>
      <c r="C93" s="135" t="s">
        <v>297</v>
      </c>
      <c r="D93" s="111" t="s">
        <v>109</v>
      </c>
      <c r="E93" s="113">
        <v>37</v>
      </c>
      <c r="F93" s="115">
        <v>0</v>
      </c>
      <c r="G93" s="116">
        <f t="shared" si="30"/>
        <v>0</v>
      </c>
      <c r="H93" s="116">
        <v>2.1000000000000001E-4</v>
      </c>
      <c r="I93" s="116">
        <f t="shared" si="31"/>
        <v>7.77E-3</v>
      </c>
      <c r="J93" s="116">
        <v>0</v>
      </c>
      <c r="K93" s="116">
        <f t="shared" si="32"/>
        <v>0</v>
      </c>
    </row>
    <row r="94" spans="1:50" x14ac:dyDescent="0.2">
      <c r="A94" s="107">
        <v>77</v>
      </c>
      <c r="B94" s="107" t="s">
        <v>298</v>
      </c>
      <c r="C94" s="135" t="s">
        <v>299</v>
      </c>
      <c r="D94" s="111" t="s">
        <v>191</v>
      </c>
      <c r="E94" s="113">
        <v>4</v>
      </c>
      <c r="F94" s="115">
        <v>0</v>
      </c>
      <c r="G94" s="116">
        <f t="shared" si="30"/>
        <v>0</v>
      </c>
      <c r="H94" s="116">
        <v>2.9499999999999999E-3</v>
      </c>
      <c r="I94" s="116">
        <f t="shared" si="31"/>
        <v>1.18E-2</v>
      </c>
      <c r="J94" s="116">
        <v>0</v>
      </c>
      <c r="K94" s="116">
        <f t="shared" si="32"/>
        <v>0</v>
      </c>
    </row>
    <row r="95" spans="1:50" x14ac:dyDescent="0.2">
      <c r="A95" s="107">
        <v>78</v>
      </c>
      <c r="B95" s="107" t="s">
        <v>300</v>
      </c>
      <c r="C95" s="135" t="s">
        <v>301</v>
      </c>
      <c r="D95" s="111" t="s">
        <v>93</v>
      </c>
      <c r="E95" s="113">
        <v>8.5</v>
      </c>
      <c r="F95" s="115">
        <v>0</v>
      </c>
      <c r="G95" s="116">
        <f t="shared" si="30"/>
        <v>0</v>
      </c>
      <c r="H95" s="116">
        <v>3.0000000000000001E-3</v>
      </c>
      <c r="I95" s="116">
        <f t="shared" si="31"/>
        <v>2.5499999999999998E-2</v>
      </c>
      <c r="J95" s="116">
        <v>0</v>
      </c>
      <c r="K95" s="116">
        <f t="shared" si="32"/>
        <v>0</v>
      </c>
    </row>
    <row r="96" spans="1:50" ht="22.5" x14ac:dyDescent="0.2">
      <c r="A96" s="107">
        <v>79</v>
      </c>
      <c r="B96" s="107" t="s">
        <v>302</v>
      </c>
      <c r="C96" s="135" t="s">
        <v>303</v>
      </c>
      <c r="D96" s="111" t="s">
        <v>109</v>
      </c>
      <c r="E96" s="113">
        <v>37</v>
      </c>
      <c r="F96" s="115">
        <v>0</v>
      </c>
      <c r="G96" s="116">
        <f t="shared" si="30"/>
        <v>0</v>
      </c>
      <c r="H96" s="116">
        <v>2.5000000000000001E-3</v>
      </c>
      <c r="I96" s="116">
        <f t="shared" si="31"/>
        <v>9.2499999999999999E-2</v>
      </c>
      <c r="J96" s="116">
        <v>0</v>
      </c>
      <c r="K96" s="116">
        <f t="shared" si="32"/>
        <v>0</v>
      </c>
    </row>
    <row r="97" spans="1:50" x14ac:dyDescent="0.2">
      <c r="A97" s="107">
        <v>80</v>
      </c>
      <c r="B97" s="107" t="s">
        <v>304</v>
      </c>
      <c r="C97" s="135" t="s">
        <v>305</v>
      </c>
      <c r="D97" s="111" t="s">
        <v>93</v>
      </c>
      <c r="E97" s="113">
        <v>18</v>
      </c>
      <c r="F97" s="115">
        <v>0</v>
      </c>
      <c r="G97" s="116">
        <f t="shared" si="30"/>
        <v>0</v>
      </c>
      <c r="H97" s="116">
        <v>3.0000000000000001E-5</v>
      </c>
      <c r="I97" s="116">
        <f t="shared" si="31"/>
        <v>5.4000000000000001E-4</v>
      </c>
      <c r="J97" s="116">
        <v>0</v>
      </c>
      <c r="K97" s="116">
        <f t="shared" si="32"/>
        <v>0</v>
      </c>
    </row>
    <row r="98" spans="1:50" x14ac:dyDescent="0.2">
      <c r="A98" s="107">
        <v>81</v>
      </c>
      <c r="B98" s="107" t="s">
        <v>292</v>
      </c>
      <c r="C98" s="135" t="s">
        <v>293</v>
      </c>
      <c r="D98" s="111" t="s">
        <v>276</v>
      </c>
      <c r="E98" s="113">
        <v>1</v>
      </c>
      <c r="F98" s="115">
        <v>0</v>
      </c>
      <c r="G98" s="116">
        <f t="shared" si="30"/>
        <v>0</v>
      </c>
      <c r="H98" s="116">
        <v>2.1000000000000001E-4</v>
      </c>
      <c r="I98" s="116">
        <f t="shared" si="31"/>
        <v>2.1000000000000001E-4</v>
      </c>
      <c r="J98" s="116">
        <v>0</v>
      </c>
      <c r="K98" s="116">
        <f t="shared" si="32"/>
        <v>0</v>
      </c>
    </row>
    <row r="99" spans="1:50" ht="22.5" outlineLevel="1" x14ac:dyDescent="0.2">
      <c r="A99" s="107">
        <v>82</v>
      </c>
      <c r="B99" s="107" t="s">
        <v>209</v>
      </c>
      <c r="C99" s="135" t="s">
        <v>247</v>
      </c>
      <c r="D99" s="111" t="s">
        <v>109</v>
      </c>
      <c r="E99" s="113">
        <v>1.5</v>
      </c>
      <c r="F99" s="115">
        <v>0</v>
      </c>
      <c r="G99" s="116">
        <f>ROUND(E99*F99,2)</f>
        <v>0</v>
      </c>
      <c r="H99" s="116">
        <v>4.6499999999999996E-3</v>
      </c>
      <c r="I99" s="116">
        <f>ROUND(E99*H99,5)</f>
        <v>6.9800000000000001E-3</v>
      </c>
      <c r="J99" s="116">
        <v>0</v>
      </c>
      <c r="K99" s="116">
        <f>ROUND(E99*J99,5)</f>
        <v>0</v>
      </c>
      <c r="L99" s="106"/>
      <c r="M99" s="106"/>
      <c r="N99" s="106"/>
      <c r="O99" s="106"/>
      <c r="P99" s="106"/>
      <c r="Q99" s="106"/>
      <c r="R99" s="106"/>
      <c r="S99" s="106"/>
      <c r="T99" s="106"/>
      <c r="U99" s="106" t="s">
        <v>94</v>
      </c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</row>
    <row r="100" spans="1:50" outlineLevel="1" x14ac:dyDescent="0.2">
      <c r="A100" s="107">
        <v>83</v>
      </c>
      <c r="B100" s="107" t="s">
        <v>210</v>
      </c>
      <c r="C100" s="135" t="s">
        <v>211</v>
      </c>
      <c r="D100" s="111" t="s">
        <v>109</v>
      </c>
      <c r="E100" s="113">
        <v>1.65</v>
      </c>
      <c r="F100" s="115">
        <v>0</v>
      </c>
      <c r="G100" s="116">
        <f>ROUND(E100*F100,2)</f>
        <v>0</v>
      </c>
      <c r="H100" s="116">
        <v>1.29E-2</v>
      </c>
      <c r="I100" s="116">
        <f>ROUND(E100*H100,5)</f>
        <v>2.129E-2</v>
      </c>
      <c r="J100" s="116">
        <v>0</v>
      </c>
      <c r="K100" s="116">
        <f>ROUND(E100*J100,5)</f>
        <v>0</v>
      </c>
      <c r="L100" s="106"/>
      <c r="M100" s="106"/>
      <c r="N100" s="106"/>
      <c r="O100" s="106"/>
      <c r="P100" s="106"/>
      <c r="Q100" s="106"/>
      <c r="R100" s="106"/>
      <c r="S100" s="106"/>
      <c r="T100" s="106"/>
      <c r="U100" s="106" t="s">
        <v>94</v>
      </c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</row>
    <row r="101" spans="1:50" ht="22.5" outlineLevel="1" x14ac:dyDescent="0.2">
      <c r="A101" s="107">
        <v>84</v>
      </c>
      <c r="B101" s="107" t="s">
        <v>212</v>
      </c>
      <c r="C101" s="135" t="s">
        <v>213</v>
      </c>
      <c r="D101" s="111" t="s">
        <v>109</v>
      </c>
      <c r="E101" s="113">
        <v>1.5</v>
      </c>
      <c r="F101" s="115">
        <v>0</v>
      </c>
      <c r="G101" s="116">
        <f>ROUND(E101*F101,2)</f>
        <v>0</v>
      </c>
      <c r="H101" s="116">
        <v>0</v>
      </c>
      <c r="I101" s="116">
        <f>ROUND(E101*H101,5)</f>
        <v>0</v>
      </c>
      <c r="J101" s="116">
        <v>0</v>
      </c>
      <c r="K101" s="116">
        <f>ROUND(E101*J101,5)</f>
        <v>0</v>
      </c>
      <c r="L101" s="106"/>
      <c r="M101" s="106"/>
      <c r="N101" s="106"/>
      <c r="O101" s="106"/>
      <c r="P101" s="106"/>
      <c r="Q101" s="106"/>
      <c r="R101" s="106"/>
      <c r="S101" s="106"/>
      <c r="T101" s="106"/>
      <c r="U101" s="106" t="s">
        <v>144</v>
      </c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</row>
    <row r="102" spans="1:50" outlineLevel="1" x14ac:dyDescent="0.2">
      <c r="A102" s="107">
        <v>60</v>
      </c>
      <c r="B102" s="107" t="s">
        <v>214</v>
      </c>
      <c r="C102" s="135" t="s">
        <v>215</v>
      </c>
      <c r="D102" s="111" t="s">
        <v>106</v>
      </c>
      <c r="E102" s="113">
        <v>2.8580000000000001E-2</v>
      </c>
      <c r="F102" s="115">
        <v>0</v>
      </c>
      <c r="G102" s="116">
        <f>ROUND(E102*F102,2)</f>
        <v>0</v>
      </c>
      <c r="H102" s="116">
        <v>0</v>
      </c>
      <c r="I102" s="116">
        <f>ROUND(E102*H102,5)</f>
        <v>0</v>
      </c>
      <c r="J102" s="116">
        <v>0</v>
      </c>
      <c r="K102" s="116">
        <f>ROUND(E102*J102,5)</f>
        <v>0</v>
      </c>
      <c r="L102" s="106"/>
      <c r="M102" s="106"/>
      <c r="N102" s="106"/>
      <c r="O102" s="106"/>
      <c r="P102" s="106"/>
      <c r="Q102" s="106"/>
      <c r="R102" s="106"/>
      <c r="S102" s="106"/>
      <c r="T102" s="106"/>
      <c r="U102" s="106" t="s">
        <v>94</v>
      </c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</row>
    <row r="103" spans="1:50" outlineLevel="1" x14ac:dyDescent="0.2">
      <c r="A103" s="108" t="s">
        <v>90</v>
      </c>
      <c r="B103" s="108" t="s">
        <v>72</v>
      </c>
      <c r="C103" s="136" t="s">
        <v>73</v>
      </c>
      <c r="D103" s="112"/>
      <c r="E103" s="114"/>
      <c r="F103" s="117"/>
      <c r="G103" s="117">
        <f>SUM(G104:G112)</f>
        <v>0</v>
      </c>
      <c r="H103" s="117"/>
      <c r="I103" s="117">
        <f>SUM(I104:I112)</f>
        <v>0</v>
      </c>
      <c r="J103" s="117"/>
      <c r="K103" s="117">
        <f>SUM(K104:K112)</f>
        <v>0</v>
      </c>
      <c r="L103" s="106"/>
      <c r="M103" s="106"/>
      <c r="N103" s="106"/>
      <c r="O103" s="106"/>
      <c r="P103" s="106"/>
      <c r="Q103" s="106"/>
      <c r="R103" s="106"/>
      <c r="S103" s="106"/>
      <c r="T103" s="106"/>
      <c r="U103" s="106" t="s">
        <v>127</v>
      </c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</row>
    <row r="104" spans="1:50" x14ac:dyDescent="0.2">
      <c r="A104" s="107">
        <v>61</v>
      </c>
      <c r="B104" s="107" t="s">
        <v>216</v>
      </c>
      <c r="C104" s="135" t="s">
        <v>254</v>
      </c>
      <c r="D104" s="111" t="s">
        <v>106</v>
      </c>
      <c r="E104" s="113">
        <v>0.75</v>
      </c>
      <c r="F104" s="115">
        <v>0</v>
      </c>
      <c r="G104" s="116">
        <f t="shared" ref="G104:G112" si="33">ROUND(E104*F104,2)</f>
        <v>0</v>
      </c>
      <c r="H104" s="116">
        <v>0</v>
      </c>
      <c r="I104" s="116">
        <f t="shared" ref="I104:I112" si="34">ROUND(E104*H104,5)</f>
        <v>0</v>
      </c>
      <c r="J104" s="116">
        <v>0</v>
      </c>
      <c r="K104" s="116">
        <f t="shared" ref="K104:K112" si="35">ROUND(E104*J104,5)</f>
        <v>0</v>
      </c>
      <c r="U104" t="s">
        <v>91</v>
      </c>
    </row>
    <row r="105" spans="1:50" outlineLevel="1" x14ac:dyDescent="0.2">
      <c r="A105" s="107">
        <v>62</v>
      </c>
      <c r="B105" s="107" t="s">
        <v>218</v>
      </c>
      <c r="C105" s="135" t="s">
        <v>219</v>
      </c>
      <c r="D105" s="111" t="s">
        <v>106</v>
      </c>
      <c r="E105" s="113">
        <v>0.75</v>
      </c>
      <c r="F105" s="115">
        <v>0</v>
      </c>
      <c r="G105" s="116">
        <f t="shared" si="33"/>
        <v>0</v>
      </c>
      <c r="H105" s="116">
        <v>0</v>
      </c>
      <c r="I105" s="116">
        <f t="shared" si="34"/>
        <v>0</v>
      </c>
      <c r="J105" s="116">
        <v>0</v>
      </c>
      <c r="K105" s="116">
        <f t="shared" si="35"/>
        <v>0</v>
      </c>
      <c r="L105" s="106"/>
      <c r="M105" s="106"/>
      <c r="N105" s="106"/>
      <c r="O105" s="106"/>
      <c r="P105" s="106"/>
      <c r="Q105" s="106"/>
      <c r="R105" s="106"/>
      <c r="S105" s="106"/>
      <c r="T105" s="106"/>
      <c r="U105" s="106" t="s">
        <v>217</v>
      </c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</row>
    <row r="106" spans="1:50" outlineLevel="1" x14ac:dyDescent="0.2">
      <c r="A106" s="107">
        <v>63</v>
      </c>
      <c r="B106" s="107" t="s">
        <v>220</v>
      </c>
      <c r="C106" s="135" t="s">
        <v>221</v>
      </c>
      <c r="D106" s="111" t="s">
        <v>106</v>
      </c>
      <c r="E106" s="113">
        <v>0.75</v>
      </c>
      <c r="F106" s="115">
        <v>0</v>
      </c>
      <c r="G106" s="116">
        <f t="shared" si="33"/>
        <v>0</v>
      </c>
      <c r="H106" s="116">
        <v>0</v>
      </c>
      <c r="I106" s="116">
        <f t="shared" si="34"/>
        <v>0</v>
      </c>
      <c r="J106" s="116">
        <v>0</v>
      </c>
      <c r="K106" s="116">
        <f t="shared" si="35"/>
        <v>0</v>
      </c>
      <c r="L106" s="106"/>
      <c r="M106" s="106"/>
      <c r="N106" s="106"/>
      <c r="O106" s="106"/>
      <c r="P106" s="106"/>
      <c r="Q106" s="106"/>
      <c r="R106" s="106"/>
      <c r="S106" s="106"/>
      <c r="T106" s="106"/>
      <c r="U106" s="106" t="s">
        <v>217</v>
      </c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</row>
    <row r="107" spans="1:50" outlineLevel="1" x14ac:dyDescent="0.2">
      <c r="A107" s="107">
        <v>64</v>
      </c>
      <c r="B107" s="107" t="s">
        <v>222</v>
      </c>
      <c r="C107" s="135" t="s">
        <v>223</v>
      </c>
      <c r="D107" s="111" t="s">
        <v>106</v>
      </c>
      <c r="E107" s="113">
        <v>7.5</v>
      </c>
      <c r="F107" s="115">
        <v>0</v>
      </c>
      <c r="G107" s="116">
        <f t="shared" si="33"/>
        <v>0</v>
      </c>
      <c r="H107" s="116">
        <v>0</v>
      </c>
      <c r="I107" s="116">
        <f t="shared" si="34"/>
        <v>0</v>
      </c>
      <c r="J107" s="116">
        <v>0</v>
      </c>
      <c r="K107" s="116">
        <f t="shared" si="35"/>
        <v>0</v>
      </c>
      <c r="L107" s="106"/>
      <c r="M107" s="106"/>
      <c r="N107" s="106"/>
      <c r="O107" s="106"/>
      <c r="P107" s="106"/>
      <c r="Q107" s="106"/>
      <c r="R107" s="106"/>
      <c r="S107" s="106"/>
      <c r="T107" s="106"/>
      <c r="U107" s="106" t="s">
        <v>217</v>
      </c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</row>
    <row r="108" spans="1:50" outlineLevel="1" x14ac:dyDescent="0.2">
      <c r="A108" s="107">
        <v>65</v>
      </c>
      <c r="B108" s="107" t="s">
        <v>224</v>
      </c>
      <c r="C108" s="135" t="s">
        <v>225</v>
      </c>
      <c r="D108" s="111" t="s">
        <v>106</v>
      </c>
      <c r="E108" s="113">
        <v>0.75</v>
      </c>
      <c r="F108" s="115">
        <v>0</v>
      </c>
      <c r="G108" s="116">
        <f t="shared" si="33"/>
        <v>0</v>
      </c>
      <c r="H108" s="116">
        <v>0</v>
      </c>
      <c r="I108" s="116">
        <f t="shared" si="34"/>
        <v>0</v>
      </c>
      <c r="J108" s="116">
        <v>0</v>
      </c>
      <c r="K108" s="116">
        <f t="shared" si="35"/>
        <v>0</v>
      </c>
      <c r="L108" s="106"/>
      <c r="M108" s="106"/>
      <c r="N108" s="106"/>
      <c r="O108" s="106"/>
      <c r="P108" s="106"/>
      <c r="Q108" s="106"/>
      <c r="R108" s="106"/>
      <c r="S108" s="106"/>
      <c r="T108" s="106"/>
      <c r="U108" s="106" t="s">
        <v>217</v>
      </c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</row>
    <row r="109" spans="1:50" outlineLevel="1" x14ac:dyDescent="0.2">
      <c r="A109" s="107">
        <v>66</v>
      </c>
      <c r="B109" s="107" t="s">
        <v>226</v>
      </c>
      <c r="C109" s="135" t="s">
        <v>227</v>
      </c>
      <c r="D109" s="111" t="s">
        <v>106</v>
      </c>
      <c r="E109" s="113">
        <v>0.75</v>
      </c>
      <c r="F109" s="115">
        <v>0</v>
      </c>
      <c r="G109" s="116">
        <f t="shared" si="33"/>
        <v>0</v>
      </c>
      <c r="H109" s="116">
        <v>0</v>
      </c>
      <c r="I109" s="116">
        <f t="shared" si="34"/>
        <v>0</v>
      </c>
      <c r="J109" s="116">
        <v>0</v>
      </c>
      <c r="K109" s="116">
        <f t="shared" si="35"/>
        <v>0</v>
      </c>
      <c r="L109" s="106"/>
      <c r="M109" s="106"/>
      <c r="N109" s="106"/>
      <c r="O109" s="106"/>
      <c r="P109" s="106"/>
      <c r="Q109" s="106"/>
      <c r="R109" s="106"/>
      <c r="S109" s="106"/>
      <c r="T109" s="106"/>
      <c r="U109" s="106" t="s">
        <v>217</v>
      </c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</row>
    <row r="110" spans="1:50" outlineLevel="1" x14ac:dyDescent="0.2">
      <c r="A110" s="107">
        <v>67</v>
      </c>
      <c r="B110" s="107" t="s">
        <v>228</v>
      </c>
      <c r="C110" s="135" t="s">
        <v>229</v>
      </c>
      <c r="D110" s="111" t="s">
        <v>106</v>
      </c>
      <c r="E110" s="113">
        <v>14.25</v>
      </c>
      <c r="F110" s="115">
        <v>0</v>
      </c>
      <c r="G110" s="116">
        <f t="shared" si="33"/>
        <v>0</v>
      </c>
      <c r="H110" s="116">
        <v>0</v>
      </c>
      <c r="I110" s="116">
        <f t="shared" si="34"/>
        <v>0</v>
      </c>
      <c r="J110" s="116">
        <v>0</v>
      </c>
      <c r="K110" s="116">
        <f t="shared" si="35"/>
        <v>0</v>
      </c>
      <c r="L110" s="106"/>
      <c r="M110" s="106"/>
      <c r="N110" s="106"/>
      <c r="O110" s="106"/>
      <c r="P110" s="106"/>
      <c r="Q110" s="106"/>
      <c r="R110" s="106"/>
      <c r="S110" s="106"/>
      <c r="T110" s="106"/>
      <c r="U110" s="106" t="s">
        <v>217</v>
      </c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</row>
    <row r="111" spans="1:50" outlineLevel="1" x14ac:dyDescent="0.2">
      <c r="A111" s="107">
        <v>68</v>
      </c>
      <c r="B111" s="107" t="s">
        <v>230</v>
      </c>
      <c r="C111" s="135" t="s">
        <v>231</v>
      </c>
      <c r="D111" s="111" t="s">
        <v>106</v>
      </c>
      <c r="E111" s="113">
        <v>0.75</v>
      </c>
      <c r="F111" s="115">
        <v>0</v>
      </c>
      <c r="G111" s="116">
        <f t="shared" si="33"/>
        <v>0</v>
      </c>
      <c r="H111" s="116">
        <v>0</v>
      </c>
      <c r="I111" s="116">
        <f t="shared" si="34"/>
        <v>0</v>
      </c>
      <c r="J111" s="116">
        <v>0</v>
      </c>
      <c r="K111" s="116">
        <f t="shared" si="35"/>
        <v>0</v>
      </c>
      <c r="L111" s="106"/>
      <c r="M111" s="106"/>
      <c r="N111" s="106"/>
      <c r="O111" s="106"/>
      <c r="P111" s="106"/>
      <c r="Q111" s="106"/>
      <c r="R111" s="106"/>
      <c r="S111" s="106"/>
      <c r="T111" s="106"/>
      <c r="U111" s="106" t="s">
        <v>217</v>
      </c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</row>
    <row r="112" spans="1:50" ht="22.5" outlineLevel="1" x14ac:dyDescent="0.2">
      <c r="A112" s="107">
        <v>69</v>
      </c>
      <c r="B112" s="107" t="s">
        <v>232</v>
      </c>
      <c r="C112" s="135" t="s">
        <v>233</v>
      </c>
      <c r="D112" s="111" t="s">
        <v>106</v>
      </c>
      <c r="E112" s="113">
        <v>0.75</v>
      </c>
      <c r="F112" s="115">
        <v>0</v>
      </c>
      <c r="G112" s="116">
        <f t="shared" si="33"/>
        <v>0</v>
      </c>
      <c r="H112" s="116">
        <v>0</v>
      </c>
      <c r="I112" s="116">
        <f t="shared" si="34"/>
        <v>0</v>
      </c>
      <c r="J112" s="116">
        <v>0</v>
      </c>
      <c r="K112" s="116">
        <f t="shared" si="35"/>
        <v>0</v>
      </c>
      <c r="L112" s="106"/>
      <c r="M112" s="106"/>
      <c r="N112" s="106"/>
      <c r="O112" s="106"/>
      <c r="P112" s="106"/>
      <c r="Q112" s="106"/>
      <c r="R112" s="106"/>
      <c r="S112" s="106"/>
      <c r="T112" s="106"/>
      <c r="U112" s="106" t="s">
        <v>217</v>
      </c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</row>
    <row r="113" spans="1:50" outlineLevel="1" x14ac:dyDescent="0.2">
      <c r="A113" s="108" t="s">
        <v>90</v>
      </c>
      <c r="B113" s="108" t="s">
        <v>74</v>
      </c>
      <c r="C113" s="136" t="s">
        <v>24</v>
      </c>
      <c r="D113" s="112"/>
      <c r="E113" s="114"/>
      <c r="F113" s="117"/>
      <c r="G113" s="117">
        <f>SUM(G114:G114)</f>
        <v>0</v>
      </c>
      <c r="H113" s="117"/>
      <c r="I113" s="117">
        <f>SUM(I114:I114)</f>
        <v>0</v>
      </c>
      <c r="J113" s="117"/>
      <c r="K113" s="117">
        <f>SUM(K114:K114)</f>
        <v>0</v>
      </c>
      <c r="L113" s="106"/>
      <c r="M113" s="106"/>
      <c r="N113" s="106"/>
      <c r="O113" s="106"/>
      <c r="P113" s="106"/>
      <c r="Q113" s="106"/>
      <c r="R113" s="106"/>
      <c r="S113" s="106"/>
      <c r="T113" s="106"/>
      <c r="U113" s="106" t="s">
        <v>217</v>
      </c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</row>
    <row r="114" spans="1:50" x14ac:dyDescent="0.2">
      <c r="A114" s="107">
        <v>70</v>
      </c>
      <c r="B114" s="107" t="s">
        <v>234</v>
      </c>
      <c r="C114" s="135" t="s">
        <v>235</v>
      </c>
      <c r="D114" s="111" t="s">
        <v>236</v>
      </c>
      <c r="E114" s="113">
        <v>1</v>
      </c>
      <c r="F114" s="115">
        <v>0</v>
      </c>
      <c r="G114" s="116">
        <f>ROUND(E114*F114,2)</f>
        <v>0</v>
      </c>
      <c r="H114" s="116">
        <v>0</v>
      </c>
      <c r="I114" s="116">
        <f>ROUND(E114*H114,5)</f>
        <v>0</v>
      </c>
      <c r="J114" s="116">
        <v>0</v>
      </c>
      <c r="K114" s="116">
        <f>ROUND(E114*J114,5)</f>
        <v>0</v>
      </c>
      <c r="U114" t="s">
        <v>91</v>
      </c>
    </row>
    <row r="115" spans="1:50" outlineLevel="1" x14ac:dyDescent="0.2">
      <c r="A115" s="108" t="s">
        <v>90</v>
      </c>
      <c r="B115" s="108" t="s">
        <v>75</v>
      </c>
      <c r="C115" s="136" t="s">
        <v>23</v>
      </c>
      <c r="D115" s="112"/>
      <c r="E115" s="114"/>
      <c r="F115" s="117"/>
      <c r="G115" s="117">
        <f>SUM(G116:G117)</f>
        <v>0</v>
      </c>
      <c r="H115" s="117"/>
      <c r="I115" s="117">
        <f>SUM(I116:I117)</f>
        <v>0</v>
      </c>
      <c r="J115" s="117"/>
      <c r="K115" s="117">
        <f>SUM(K116:K117)</f>
        <v>0</v>
      </c>
      <c r="L115" s="106"/>
      <c r="M115" s="106"/>
      <c r="N115" s="106"/>
      <c r="O115" s="106"/>
      <c r="P115" s="106"/>
      <c r="Q115" s="106"/>
      <c r="R115" s="106"/>
      <c r="S115" s="106"/>
      <c r="T115" s="106"/>
      <c r="U115" s="106" t="s">
        <v>237</v>
      </c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</row>
    <row r="116" spans="1:50" x14ac:dyDescent="0.2">
      <c r="A116" s="107">
        <v>72</v>
      </c>
      <c r="B116" s="107" t="s">
        <v>238</v>
      </c>
      <c r="C116" s="135" t="s">
        <v>239</v>
      </c>
      <c r="D116" s="111" t="s">
        <v>236</v>
      </c>
      <c r="E116" s="113">
        <v>1</v>
      </c>
      <c r="F116" s="115">
        <v>0</v>
      </c>
      <c r="G116" s="116">
        <f>ROUND(E116*F116,2)</f>
        <v>0</v>
      </c>
      <c r="H116" s="116">
        <v>0</v>
      </c>
      <c r="I116" s="116">
        <f>ROUND(E116*H116,5)</f>
        <v>0</v>
      </c>
      <c r="J116" s="116">
        <v>0</v>
      </c>
      <c r="K116" s="116">
        <f>ROUND(E116*J116,5)</f>
        <v>0</v>
      </c>
      <c r="U116" t="s">
        <v>91</v>
      </c>
    </row>
    <row r="117" spans="1:50" outlineLevel="1" x14ac:dyDescent="0.2">
      <c r="A117" s="126">
        <v>73</v>
      </c>
      <c r="B117" s="126" t="s">
        <v>240</v>
      </c>
      <c r="C117" s="137" t="s">
        <v>241</v>
      </c>
      <c r="D117" s="127" t="s">
        <v>236</v>
      </c>
      <c r="E117" s="128">
        <v>1</v>
      </c>
      <c r="F117" s="129">
        <v>0</v>
      </c>
      <c r="G117" s="130">
        <f>ROUND(E117*F117,2)</f>
        <v>0</v>
      </c>
      <c r="H117" s="130">
        <v>0</v>
      </c>
      <c r="I117" s="130">
        <f>ROUND(E117*H117,5)</f>
        <v>0</v>
      </c>
      <c r="J117" s="130">
        <v>0</v>
      </c>
      <c r="K117" s="130">
        <f>ROUND(E117*J117,5)</f>
        <v>0</v>
      </c>
      <c r="L117" s="106"/>
      <c r="M117" s="106"/>
      <c r="N117" s="106"/>
      <c r="O117" s="106"/>
      <c r="P117" s="106"/>
      <c r="Q117" s="106"/>
      <c r="R117" s="106"/>
      <c r="S117" s="106"/>
      <c r="T117" s="106"/>
      <c r="U117" s="106" t="s">
        <v>237</v>
      </c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</row>
    <row r="118" spans="1:50" outlineLevel="1" x14ac:dyDescent="0.2">
      <c r="A118" s="108" t="s">
        <v>90</v>
      </c>
      <c r="B118" s="156">
        <v>784</v>
      </c>
      <c r="C118" s="136" t="s">
        <v>308</v>
      </c>
      <c r="D118" s="112"/>
      <c r="E118" s="114"/>
      <c r="F118" s="117"/>
      <c r="G118" s="117">
        <f>SUM(G119:G119)</f>
        <v>0</v>
      </c>
      <c r="H118" s="117"/>
      <c r="I118" s="117">
        <f>SUM(I119:I119)</f>
        <v>0</v>
      </c>
      <c r="J118" s="117"/>
      <c r="K118" s="117">
        <f>SUM(K119:K119)</f>
        <v>0</v>
      </c>
      <c r="L118" s="106"/>
      <c r="M118" s="106"/>
      <c r="N118" s="106"/>
      <c r="O118" s="106"/>
      <c r="P118" s="106"/>
      <c r="Q118" s="106"/>
      <c r="R118" s="106"/>
      <c r="S118" s="106"/>
      <c r="T118" s="106"/>
      <c r="U118" s="106" t="s">
        <v>237</v>
      </c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</row>
    <row r="119" spans="1:50" x14ac:dyDescent="0.2">
      <c r="A119" s="126">
        <v>74</v>
      </c>
      <c r="B119" s="126" t="s">
        <v>306</v>
      </c>
      <c r="C119" s="137" t="s">
        <v>307</v>
      </c>
      <c r="D119" s="127" t="s">
        <v>109</v>
      </c>
      <c r="E119" s="128">
        <v>23</v>
      </c>
      <c r="F119" s="129">
        <v>0</v>
      </c>
      <c r="G119" s="130">
        <f>ROUND(E119*F119,2)</f>
        <v>0</v>
      </c>
      <c r="H119" s="130">
        <v>0</v>
      </c>
      <c r="I119" s="130">
        <f>ROUND(E119*H119,5)</f>
        <v>0</v>
      </c>
      <c r="J119" s="130">
        <v>0</v>
      </c>
      <c r="K119" s="130">
        <f>ROUND(E119*J119,5)</f>
        <v>0</v>
      </c>
      <c r="S119">
        <v>12</v>
      </c>
      <c r="T119">
        <v>21</v>
      </c>
    </row>
    <row r="120" spans="1:50" x14ac:dyDescent="0.2">
      <c r="A120" s="141"/>
      <c r="B120" s="4" t="s">
        <v>242</v>
      </c>
      <c r="C120" s="138" t="s">
        <v>242</v>
      </c>
      <c r="D120" s="141"/>
      <c r="E120" s="141"/>
      <c r="F120" s="141"/>
      <c r="G120" s="140"/>
      <c r="H120" s="140"/>
      <c r="I120" s="140"/>
      <c r="J120" s="140"/>
      <c r="K120" s="140"/>
      <c r="S120" t="e">
        <f>SUMIF(#REF!,S119,G5:G117)</f>
        <v>#REF!</v>
      </c>
      <c r="T120" t="e">
        <f>SUMIF(#REF!,T119,G5:G117)</f>
        <v>#REF!</v>
      </c>
      <c r="U120" t="s">
        <v>243</v>
      </c>
    </row>
    <row r="121" spans="1:50" x14ac:dyDescent="0.2">
      <c r="A121" s="131"/>
      <c r="B121" s="132" t="s">
        <v>25</v>
      </c>
      <c r="C121" s="139" t="s">
        <v>242</v>
      </c>
      <c r="D121" s="133"/>
      <c r="E121" s="133"/>
      <c r="F121" s="133"/>
      <c r="G121" s="134">
        <f>G6+G8+G15+G19+G31+G33+G41+G49+G61+G72+G75+G90+G103+G113+G115+G118</f>
        <v>0</v>
      </c>
      <c r="H121" s="3"/>
      <c r="I121" s="3"/>
      <c r="J121" s="3"/>
      <c r="K121" s="3"/>
    </row>
    <row r="122" spans="1:50" x14ac:dyDescent="0.2">
      <c r="A122" s="141"/>
      <c r="B122" s="4" t="s">
        <v>242</v>
      </c>
      <c r="C122" s="138" t="s">
        <v>242</v>
      </c>
      <c r="D122" s="141"/>
      <c r="E122" s="141"/>
      <c r="F122" s="141"/>
      <c r="G122" s="140"/>
      <c r="H122" s="3"/>
      <c r="I122" s="3"/>
      <c r="J122" s="3"/>
      <c r="K122" s="3"/>
    </row>
    <row r="123" spans="1:50" x14ac:dyDescent="0.2">
      <c r="A123" s="141"/>
      <c r="B123" s="4" t="s">
        <v>242</v>
      </c>
      <c r="C123" s="138" t="s">
        <v>242</v>
      </c>
      <c r="D123" s="141"/>
      <c r="E123" s="141"/>
      <c r="F123" s="141"/>
      <c r="G123" s="141"/>
      <c r="H123" s="3"/>
      <c r="I123" s="3"/>
      <c r="J123" s="3"/>
      <c r="K123" s="3"/>
    </row>
    <row r="124" spans="1:50" x14ac:dyDescent="0.2">
      <c r="A124" s="150" t="s">
        <v>244</v>
      </c>
      <c r="B124" s="150"/>
      <c r="C124" s="150"/>
      <c r="D124" s="141"/>
      <c r="E124" s="141"/>
      <c r="F124" s="141"/>
      <c r="G124" s="141"/>
      <c r="H124" s="3"/>
      <c r="I124" s="3"/>
      <c r="J124" s="3"/>
      <c r="K124" s="3"/>
      <c r="U124" t="s">
        <v>245</v>
      </c>
    </row>
    <row r="125" spans="1:50" x14ac:dyDescent="0.2">
      <c r="A125" s="142"/>
      <c r="B125" s="143"/>
      <c r="C125" s="143"/>
      <c r="D125" s="143"/>
      <c r="E125" s="143"/>
      <c r="F125" s="143"/>
      <c r="G125" s="144"/>
      <c r="H125" s="3"/>
      <c r="I125" s="3"/>
      <c r="J125" s="3"/>
      <c r="K125" s="3"/>
    </row>
    <row r="126" spans="1:50" x14ac:dyDescent="0.2">
      <c r="A126" s="145"/>
      <c r="B126" s="151"/>
      <c r="C126" s="151"/>
      <c r="D126" s="151"/>
      <c r="E126" s="151"/>
      <c r="F126" s="151"/>
      <c r="G126" s="146"/>
      <c r="H126" s="3"/>
      <c r="I126" s="3"/>
      <c r="J126" s="3"/>
      <c r="K126" s="3"/>
    </row>
    <row r="127" spans="1:50" x14ac:dyDescent="0.2">
      <c r="A127" s="145"/>
      <c r="B127" s="151"/>
      <c r="C127" s="151"/>
      <c r="D127" s="151"/>
      <c r="E127" s="151"/>
      <c r="F127" s="151"/>
      <c r="G127" s="146"/>
      <c r="H127" s="3"/>
      <c r="I127" s="3"/>
      <c r="J127" s="3"/>
      <c r="K127" s="3"/>
    </row>
    <row r="128" spans="1:50" x14ac:dyDescent="0.2">
      <c r="A128" s="145"/>
      <c r="B128" s="151"/>
      <c r="C128" s="151"/>
      <c r="D128" s="151"/>
      <c r="E128" s="151"/>
      <c r="F128" s="151"/>
      <c r="G128" s="146"/>
      <c r="H128" s="3"/>
      <c r="I128" s="3"/>
      <c r="J128" s="3"/>
      <c r="K128" s="3"/>
    </row>
    <row r="129" spans="1:21" x14ac:dyDescent="0.2">
      <c r="A129" s="147"/>
      <c r="B129" s="148"/>
      <c r="C129" s="148"/>
      <c r="D129" s="148"/>
      <c r="E129" s="148"/>
      <c r="F129" s="148"/>
      <c r="G129" s="149"/>
    </row>
    <row r="130" spans="1:21" x14ac:dyDescent="0.2">
      <c r="B130"/>
      <c r="C130"/>
      <c r="U130" t="s">
        <v>246</v>
      </c>
    </row>
    <row r="131" spans="1:21" x14ac:dyDescent="0.2">
      <c r="B131"/>
      <c r="C131"/>
    </row>
    <row r="132" spans="1:21" x14ac:dyDescent="0.2">
      <c r="B132"/>
      <c r="C132"/>
    </row>
    <row r="133" spans="1:21" x14ac:dyDescent="0.2">
      <c r="B133"/>
      <c r="C133"/>
    </row>
    <row r="134" spans="1:21" x14ac:dyDescent="0.2">
      <c r="B134"/>
      <c r="C134"/>
    </row>
    <row r="135" spans="1:21" x14ac:dyDescent="0.2">
      <c r="B135"/>
      <c r="C135"/>
    </row>
    <row r="136" spans="1:21" x14ac:dyDescent="0.2">
      <c r="B136"/>
      <c r="C136"/>
    </row>
    <row r="137" spans="1:21" x14ac:dyDescent="0.2">
      <c r="B137"/>
      <c r="C137"/>
    </row>
    <row r="138" spans="1:21" x14ac:dyDescent="0.2">
      <c r="B138"/>
      <c r="C138"/>
    </row>
    <row r="139" spans="1:21" x14ac:dyDescent="0.2">
      <c r="B139"/>
      <c r="C139"/>
    </row>
    <row r="140" spans="1:21" x14ac:dyDescent="0.2">
      <c r="B140"/>
      <c r="C140"/>
    </row>
    <row r="141" spans="1:21" x14ac:dyDescent="0.2">
      <c r="B141"/>
      <c r="C141"/>
    </row>
    <row r="142" spans="1:21" x14ac:dyDescent="0.2">
      <c r="B142"/>
      <c r="C142"/>
    </row>
  </sheetData>
  <mergeCells count="3">
    <mergeCell ref="A1:G1"/>
    <mergeCell ref="C2:G2"/>
    <mergeCell ref="C3:G3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41</vt:i4>
      </vt:variant>
    </vt:vector>
  </HeadingPairs>
  <TitlesOfParts>
    <vt:vector size="45" baseType="lpstr">
      <vt:lpstr>Pokyny pro vyplnění</vt:lpstr>
      <vt:lpstr>Stavba</vt:lpstr>
      <vt:lpstr>VzorPolozky</vt:lpstr>
      <vt:lpstr>Rozpočet Pol</vt:lpstr>
      <vt:lpstr>CenaCelkem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ZakladDPHZakl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Plank</dc:creator>
  <cp:lastModifiedBy>ekonomka</cp:lastModifiedBy>
  <cp:lastPrinted>2026-03-10T12:00:37Z</cp:lastPrinted>
  <dcterms:created xsi:type="dcterms:W3CDTF">2009-04-08T07:15:50Z</dcterms:created>
  <dcterms:modified xsi:type="dcterms:W3CDTF">2026-03-20T08:12:16Z</dcterms:modified>
</cp:coreProperties>
</file>